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fsaldivar\Documents\INTN\UTA\Año 2021\Rendicion de Cuentas. INTN 2021\Rendicion de Cuentas. Tercer Trimestre 2021\"/>
    </mc:Choice>
  </mc:AlternateContent>
  <bookViews>
    <workbookView xWindow="0" yWindow="0" windowWidth="20490" windowHeight="7755"/>
  </bookViews>
  <sheets>
    <sheet name="RENDICION 3er TRIM UTA" sheetId="1" r:id="rId1"/>
    <sheet name="4.4.3 Grafico" sheetId="4" r:id="rId2"/>
    <sheet name="4.8 Grafico" sheetId="5" r:id="rId3"/>
  </sheets>
  <externalReferences>
    <externalReference r:id="rId4"/>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5" l="1"/>
  <c r="D8" i="5"/>
  <c r="E7" i="5"/>
  <c r="D7" i="5"/>
  <c r="E6" i="5"/>
  <c r="D6" i="5"/>
  <c r="E5" i="5"/>
  <c r="D5" i="5"/>
  <c r="E4" i="5"/>
  <c r="D4" i="5"/>
  <c r="E3" i="5"/>
  <c r="D3" i="5"/>
  <c r="E8" i="4" l="1"/>
  <c r="D8" i="4"/>
  <c r="E7" i="4"/>
  <c r="D7" i="4"/>
  <c r="E6" i="4"/>
  <c r="D6" i="4"/>
  <c r="E5" i="4"/>
  <c r="D5" i="4"/>
  <c r="E4" i="4"/>
  <c r="D4" i="4"/>
  <c r="E3" i="4"/>
  <c r="D3" i="4"/>
</calcChain>
</file>

<file path=xl/sharedStrings.xml><?xml version="1.0" encoding="utf-8"?>
<sst xmlns="http://schemas.openxmlformats.org/spreadsheetml/2006/main" count="417" uniqueCount="294">
  <si>
    <t>MATRIZ DE INFORMACIÓN MINIMA PARA INFORME PARCIAL DE RENDICIÓN DE CUENTAS AL CIUDADANO</t>
  </si>
  <si>
    <t>1- PRESENTACIÓN</t>
  </si>
  <si>
    <t>Misión institucional</t>
  </si>
  <si>
    <t>Qué es la institución (en lenguaje sencillo, menos de 100 palabras)</t>
  </si>
  <si>
    <t>2-Presentación del CRCC (miembros y cargos que ocupan). (Adjuntar Resolución para la descarga en formato pdf o Establecer el link de acceso directo)</t>
  </si>
  <si>
    <t>Nro.</t>
  </si>
  <si>
    <t>Dependencia</t>
  </si>
  <si>
    <t>Responsable</t>
  </si>
  <si>
    <t>Cargo que Ocupa</t>
  </si>
  <si>
    <t>3- Plan de Rendición de Cuentas</t>
  </si>
  <si>
    <t>3.1. Resolución de Aprobación y Anexo de Plan de Rendición de Cuentas</t>
  </si>
  <si>
    <t>4-Gestión Institucional</t>
  </si>
  <si>
    <t>4.1 Nivel de Cumplimiento  de Minimo de Información Disponible - Transparencia Activa Ley 5189 /14</t>
  </si>
  <si>
    <t>Mes</t>
  </si>
  <si>
    <t>Nivel de Cumplimiento (%)</t>
  </si>
  <si>
    <t>Enlace de la SFP</t>
  </si>
  <si>
    <t>4.2 Nivel de Cumplimiento  de Minimo de Información Disponible - Transparencia Activa Ley 5282/14</t>
  </si>
  <si>
    <t>Enlace SENAC</t>
  </si>
  <si>
    <t>Cantidad de Consultas</t>
  </si>
  <si>
    <t>Respondidos</t>
  </si>
  <si>
    <t>No Respondidos</t>
  </si>
  <si>
    <t>4.4 Proyectos y Programas Ejecutados a la fecha del Informe (listado referencial, apoyarse en gráficos ilustrativos)</t>
  </si>
  <si>
    <t>N°</t>
  </si>
  <si>
    <t>Descripción</t>
  </si>
  <si>
    <t>Objetivo</t>
  </si>
  <si>
    <t>Metas</t>
  </si>
  <si>
    <t>Población Beneficiaria</t>
  </si>
  <si>
    <t>Porcentaje de Ejecución</t>
  </si>
  <si>
    <t>4.6 Servicios o Productos Misionales (Depende de la Naturaleza de la Misión Insitucional, puede abarcar un Programa o Proyecto)</t>
  </si>
  <si>
    <t>4.7 Contrataciones realizadas</t>
  </si>
  <si>
    <t>ID</t>
  </si>
  <si>
    <t>Objeto</t>
  </si>
  <si>
    <t>Valor del Contrato</t>
  </si>
  <si>
    <t>Proveedor Adjudicado</t>
  </si>
  <si>
    <t>Estado (Ejecución - Finiquitado)</t>
  </si>
  <si>
    <t>Enlace DNCP</t>
  </si>
  <si>
    <t>4.8 Ejecución Financiera (Generar gráfica)</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</si>
  <si>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</si>
  <si>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</si>
  <si>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</si>
  <si>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</si>
  <si>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</si>
  <si>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</si>
  <si>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</si>
  <si>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</si>
  <si>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</si>
  <si>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</si>
  <si>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</si>
  <si>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 Instancias de Participación Ciudadana</t>
  </si>
  <si>
    <t>5.1. Canales de Participación Ciudadana existentes a la fecha.</t>
  </si>
  <si>
    <t>Denominación</t>
  </si>
  <si>
    <t>Dependencia Responsable del Canal de Participación</t>
  </si>
  <si>
    <t>Evidencia (Página Web, Buzón de SQR, Etc.)</t>
  </si>
  <si>
    <t>5.3 Gestión de denuncias de corrupción</t>
  </si>
  <si>
    <t>Ticket Numero</t>
  </si>
  <si>
    <t>Fecha Ingreso</t>
  </si>
  <si>
    <t>Estado</t>
  </si>
  <si>
    <t>Nro. de Informe</t>
  </si>
  <si>
    <t>Evidencia (Enlace Ley 5282/14)</t>
  </si>
  <si>
    <t>Auditorias de Gestión</t>
  </si>
  <si>
    <t>Auditorías Externas</t>
  </si>
  <si>
    <t>UTA</t>
  </si>
  <si>
    <t>Franz Saldivar</t>
  </si>
  <si>
    <t>Jefe UTA</t>
  </si>
  <si>
    <t>DGDG</t>
  </si>
  <si>
    <t>Director DGDG</t>
  </si>
  <si>
    <t>DTIC</t>
  </si>
  <si>
    <t>Cesar Lezcano</t>
  </si>
  <si>
    <t>Director DTIC</t>
  </si>
  <si>
    <t>DGTH</t>
  </si>
  <si>
    <t>Director DGTH</t>
  </si>
  <si>
    <t>DJUR</t>
  </si>
  <si>
    <t>Director DJUR</t>
  </si>
  <si>
    <t>Representante de Areas Tecnicas</t>
  </si>
  <si>
    <t>DAF</t>
  </si>
  <si>
    <t>Directora DAF</t>
  </si>
  <si>
    <t>Institución: Instituto Nacional de Tecnologia, Normalizacion y Metrologia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</si>
  <si>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</si>
  <si>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El INTN es una entidad pública, autárquica y descentralizada con personería jurídica propia y jurisdicción en todo el territorio paraguayo, creada por la Ley N° 862/63 y reorganizada por la Ley N° 2.575/05. Se relaciona con el Poder Ejecutivo a través del Ministerio de Industria y Comercio de la República del Paraguay. Así también, el INTN es responsable de la implementación y funcionamiento del Sistema Nacional de Metrología, en cumplimiento de la Ley N° 937/82 “Metrología” y su Decreto Reglamentario N° 1.988/99, mediante el Organismo Nacional de Metrología. Y por el Decreto N° 15.552/96 actúa como Organismo Nacional de Certificación, para otorgar la certificación de productos, sistemas y servicios. Cuenta con un plantel técnico, especializado y diversificado; infraestructura y equipamientos modernos. Además, tiene un relacionamiento nacional e internacional con Instituciones de reconocida competencia, formalizados mediante acuerdos firmados para la prestación de servicios y cooperación técnica.</t>
  </si>
  <si>
    <t>Informes de Auditorias Internas y Auditorías Externas en el Semestre</t>
  </si>
  <si>
    <t>Periodo del informe: setiembre 2020</t>
  </si>
  <si>
    <t>OTROS TIPOS DE AUDITORIA</t>
  </si>
  <si>
    <t>Resultados Logrados</t>
  </si>
  <si>
    <t>Evidencia (Informe de Avance de Metas - SPR)</t>
  </si>
  <si>
    <t>Grupo</t>
  </si>
  <si>
    <t>Presupuesto Vigente</t>
  </si>
  <si>
    <t>Obligado</t>
  </si>
  <si>
    <t>Saldo</t>
  </si>
  <si>
    <t>Grupo 100</t>
  </si>
  <si>
    <t>Grupo 200</t>
  </si>
  <si>
    <t>Grupo 300</t>
  </si>
  <si>
    <t>Grupo 500</t>
  </si>
  <si>
    <t>Grupo 800</t>
  </si>
  <si>
    <t>Grupo 900</t>
  </si>
  <si>
    <t>Cesar Riveros</t>
  </si>
  <si>
    <t>4.3 Nivel de Cumplimiento de Respuestas a Consultas Ciudadanas - Transparencia Pasiva Ley N° 5282/14</t>
  </si>
  <si>
    <t>Facebock INTN</t>
  </si>
  <si>
    <t xml:space="preserve">Red social - cuenta institucional                                                                                                                   Medio utilizado para interactuar con los clientes y ciudadania, utilizado como soporte para producir, compartir contenidos (imágenes, texto, vídeo), enviar y recibir mensajes,  realizar anuncios etc. </t>
  </si>
  <si>
    <t>DCOM/DTIC</t>
  </si>
  <si>
    <t>Instagram INTN</t>
  </si>
  <si>
    <t>Red social - cuenta institucional                                                                                                                   Medio utilizado para interactuar con los clientes y ciudadania, utilizado como soporte para compartir fotografias, videos con los usuarios y como herramienta para la visibilidad de las actividades institucionales</t>
  </si>
  <si>
    <t>Google INTN Apartado de negocios</t>
  </si>
  <si>
    <t>5.2. Aportes y Mejoras resultantes de la Participación Ciudadana</t>
  </si>
  <si>
    <t>Propuesta de Mejora</t>
  </si>
  <si>
    <t>Canal Utilizado</t>
  </si>
  <si>
    <t>Acción o Medida tomada por OEE</t>
  </si>
  <si>
    <t>Observaciones</t>
  </si>
  <si>
    <t>Enlace S.F.P.</t>
  </si>
  <si>
    <t>Director de Gestion Ambiental</t>
  </si>
  <si>
    <t>Anexo 1</t>
  </si>
  <si>
    <t>6.2 Modelo Estándar de Control Interno para las Instituciones Públicas del Paraguay</t>
  </si>
  <si>
    <t>Última calificación MECIP/CGR</t>
  </si>
  <si>
    <t>Periodo</t>
  </si>
  <si>
    <t>Observacion</t>
  </si>
  <si>
    <t>Resultado del SCI Consolidado: 2,66 Interpretacion: Diseñado</t>
  </si>
  <si>
    <t>Periodo fiscal 2019                                                                                                                                                                                                                                                                                                                                      Informe emitido en Julio 2020</t>
  </si>
  <si>
    <t>Fueron presentadas en Febrero 2021, la informacion correspondiente al ejercicio 2020. Se aguarda resultado de evaluacion CGR</t>
  </si>
  <si>
    <t>Acciones tomadas</t>
  </si>
  <si>
    <t>Enlace de la SENAC</t>
  </si>
  <si>
    <t>Laura Mendoza</t>
  </si>
  <si>
    <t>Julio Barreto</t>
  </si>
  <si>
    <t>Lucia Parris</t>
  </si>
  <si>
    <t>Luis Ramirez</t>
  </si>
  <si>
    <t>Julio</t>
  </si>
  <si>
    <t>Agosto</t>
  </si>
  <si>
    <t>Setiembre</t>
  </si>
  <si>
    <t xml:space="preserve">Red social - cuenta institucional                                                                                                                                                                                                                                                                                                                             El Perfil de negocio, es una herramienta que permite conectarse fácilmente con los clientes, en la búsqueda de Google y Maps, permite la publicacion de fotos en el perfil para mostrar aspectos de la institucion relevantes.                                                                                                                                                                                                                                                                                                            Permite a los clientes y ciudadania conectarse mediante llamadas, opiniones o mensajes                        </t>
  </si>
  <si>
    <t>Twitter INTN</t>
  </si>
  <si>
    <r>
      <t xml:space="preserve">Plataforma social, es un servicio de comunicación bidireccional, utilizada para compartir información de diversos tipos de forma rápida, sencilla y gratuita, el acceso a la información es en tiempo real y directamente de sus protagonistas, </t>
    </r>
    <r>
      <rPr>
        <sz val="10"/>
        <color rgb="FFFF0000"/>
        <rFont val="Calibri"/>
        <family val="2"/>
        <scheme val="minor"/>
      </rPr>
      <t> </t>
    </r>
    <r>
      <rPr>
        <sz val="10"/>
        <color theme="1"/>
        <rFont val="Calibri"/>
        <family val="2"/>
        <scheme val="minor"/>
      </rPr>
      <t>los mensajes en su mayoría, son fragmentos de texto que no superan los 280 caracteres.</t>
    </r>
  </si>
  <si>
    <t>Implementacion de Flyers Empresas Certificadas Bolsas reutilizables y extintores</t>
  </si>
  <si>
    <t>Reunion con el Organismo Nacional de Certificacion, prestador del servicio.</t>
  </si>
  <si>
    <t>Flyer con empresas certificadas, disposicion en el carrusel de la pagina web y difusion en redes sociales.</t>
  </si>
  <si>
    <t xml:space="preserve">Consulta ciudadana recibida en junio - Solicitud de Datos de fabricantes de bolsas Plasticas.                                                                                                                                                                                                </t>
  </si>
  <si>
    <t xml:space="preserve">Realizado: Dpto. DCOM en conjunto con el ONC       EL DCOM implemento a partir de la fecha este mecanismos  pra la disfusion de empresas certificadas eb Bolsas reutilizables y extintores                                                                                                                                                                                                                                                                                                                                                          </t>
  </si>
  <si>
    <t>Coordinacion de activides para la Visibiidad de los  Servicios de la Direccion de Seguridad Electrica</t>
  </si>
  <si>
    <t>Facebook INTN</t>
  </si>
  <si>
    <t>Respuesta al ciudadano, con informacion y datos de contacto de la Direccion de Seguridad electrica</t>
  </si>
  <si>
    <t>Reunion con la Direccion de Seguridad electrica, responsable de los lineamientos para otorgar la matriculacion a electricistas</t>
  </si>
  <si>
    <t>Fijacion de actividades para la difusion de los serviciso y fucniones de la Direccion de Seguridad Electrica (DSE)</t>
  </si>
  <si>
    <t>Anexo 7</t>
  </si>
  <si>
    <t>Anexo 8</t>
  </si>
  <si>
    <t>Anexo 9</t>
  </si>
  <si>
    <t>Consulta ciudadana recibida en agosto - Como acceder a carnet de electricista de la ANDE</t>
  </si>
  <si>
    <t>Realizado, reunion conjunta con DSE y  el DCOM</t>
  </si>
  <si>
    <t>Anexo 10</t>
  </si>
  <si>
    <t>Observación: A la fecha no contamos aun con el reporte de los organos de control (AGPE y CGR) La Contraloría General de la Republica, aún no ha emitido el informe sobre la evaluación de la efectividad del  Sistema de Control Interno correspondiente al ejercicio fiscal 2020 del INTN                                                                                                                                                                                                                                                           Con respecto a la Auditoria Gral. del Poder Ejecutivo, no se cuenta a la fecha, con los resultados de la evaluación correspondientes al ejercicio 2020, cabe resaltar que el sistema carga y evaluación, portal MECIP presento inconvenientes y se mantuvo fuera de servicio por cierto tiempo</t>
  </si>
  <si>
    <t xml:space="preserve">Captura de pantalla, carrusel pagian web y difusion a traves de redes sociales.  Anexo 6 </t>
  </si>
  <si>
    <t>Reunion via teams realizada con el ONC.  Anexo 5</t>
  </si>
  <si>
    <t xml:space="preserve">AUDITORIA DE REVISIÓN ESPECIAL a la Coordinación Técnica Programa de Precintado (CTPP), </t>
  </si>
  <si>
    <t>ANEXOS II y III</t>
  </si>
  <si>
    <t xml:space="preserve">VERIFICACIÓN DE CUMPLIMIENTO del Art. 41° de la Ley 2051/03 “De Contrataciones Públicas”, correspondiente al Primer Semestre del Ejercicio Fiscal 2021. </t>
  </si>
  <si>
    <t>Evidencia. Anexo Web</t>
  </si>
  <si>
    <t>https://ssps.senac.gov.py/ssps/faces/secure/casos/visualizarDenuncia.xhtml?idCaso=11991</t>
  </si>
  <si>
    <t>Finiquitado</t>
  </si>
  <si>
    <t>En proceso</t>
  </si>
  <si>
    <t>Supuesto caso de persecución y lesión de confianza.</t>
  </si>
  <si>
    <t>Queja</t>
  </si>
  <si>
    <t>Supuesta mala utilizacion de recursos</t>
  </si>
  <si>
    <t>Supuesto direccionamiento de llamdo a licitación de vehiculos</t>
  </si>
  <si>
    <t>Supuesto planillerismo y tráfico de influencia</t>
  </si>
  <si>
    <t>Investigacion preliminar iniciada</t>
  </si>
  <si>
    <t>Asignada</t>
  </si>
  <si>
    <t>Desestimada</t>
  </si>
  <si>
    <t>Resolucion INTN 237/2020. Con el respectivo Anexo.</t>
  </si>
  <si>
    <t xml:space="preserve">Resumen de Instituciones 2021 </t>
  </si>
  <si>
    <t>Resumen de Instituciones 2022</t>
  </si>
  <si>
    <t>Resumen de Instituciones 2023</t>
  </si>
  <si>
    <t>Adquisición de equipos para el OIAT - INTN</t>
  </si>
  <si>
    <t>ADQUISICIÓN DE PATRON DE REFERENCIA DE ENERGIA PARA EL ONM -INTN</t>
  </si>
  <si>
    <t>Contratación de obras de adecuación edilicia para el ONI - INTN</t>
  </si>
  <si>
    <t>Adquisición de Móviles para Laboratorios Metrológicos y de Muestreo</t>
  </si>
  <si>
    <t>DIESA S.A.</t>
  </si>
  <si>
    <t xml:space="preserve">https://www.contrataciones.gov.py/licitaciones/adjudicacion/399228-adquisicion-moviles-laboratorios-metrologicos-muestreo-1/resumen-adjudicacion.html </t>
  </si>
  <si>
    <t>Servicio de impresión de calcomanías para el ONM</t>
  </si>
  <si>
    <t>ARTES GRAFICAS ZAMPHIROPOLOS</t>
  </si>
  <si>
    <t xml:space="preserve">https://www.contrataciones.gov.py/licitaciones/adjudicacion/399381-servicio-impresion-calcomanias-onm-1/resumen-adjudicacion.html </t>
  </si>
  <si>
    <t>Desarrollo e implementación de sotfware para el INTN</t>
  </si>
  <si>
    <t>INTERFACES S.A.</t>
  </si>
  <si>
    <t>https://www.contrataciones.gov.py/licitaciones/adjudicacion/393920-desarrollo-e-implementacion-sotfware-intn-1/resumen-adjudicacion.html#proveedores</t>
  </si>
  <si>
    <t>https://www.intn.gov.py/index.php/transparencia</t>
  </si>
  <si>
    <t>REMUNERACIONES BÁSICAS</t>
  </si>
  <si>
    <t>REMUNERACIONES TEMPORALES</t>
  </si>
  <si>
    <t>ASIGNACIONES COMPLEMENTARIAS</t>
  </si>
  <si>
    <t>PERSONAL CONTRATADO</t>
  </si>
  <si>
    <t>OTROS GASTOS DEL PERSONAL</t>
  </si>
  <si>
    <t>SERVICIOS BÁSICOS</t>
  </si>
  <si>
    <t>TRANSPORTE Y ALMACENAJE</t>
  </si>
  <si>
    <t>PASAJES Y VIÁTICOS</t>
  </si>
  <si>
    <t>GASTOS POR SERVICIOS DE ASEO, MANTENIMIENTO Y REPARACIONES</t>
  </si>
  <si>
    <t>SERVICIOS TÉCNICOS Y PROFESIONALES</t>
  </si>
  <si>
    <t>OTROS SERVICIOS EN GENERAL</t>
  </si>
  <si>
    <t>SERVICIOS DE CAPACITACIÓN Y ADIESTRAMIENTO</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</si>
  <si>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</si>
  <si>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</si>
  <si>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</si>
  <si>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</si>
  <si>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</si>
  <si>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</si>
  <si>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</si>
  <si>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CONSTRUCCIONES</t>
  </si>
  <si>
    <t>ADQUISICIONES DE MAQUINARIAS, EQUIPOS Y HERRAMIENTAS EN GENE</t>
  </si>
  <si>
    <t>ADQUISICIONES DE EQUIPOS DE OFICINA Y COMPUTACION</t>
  </si>
  <si>
    <t>ADQUISICIÓN DE ACTIVOS INTANGIBLES</t>
  </si>
  <si>
    <t>OTROS GASTOS DE INVERSIÓN Y REPARAC. MAYORES</t>
  </si>
  <si>
    <t>TRANSFERENCIAS CORRIENTES AL SECTOR PRIVADO</t>
  </si>
  <si>
    <t>TRANSFERENCIAS CORRIENTES AL SECTOR EXTERNO</t>
  </si>
  <si>
    <t>PAGO DE IMPUESTOS, TASAS, GASTOS JUDICIALES Y OTROS</t>
  </si>
  <si>
    <t>DEVOLUCIÓN DE IMPUESTOS Y OTROS INGRESOS NO TRIBUTARIOS</t>
  </si>
  <si>
    <t>DEUDAS PENDIENTES DE PAGO DE GASTOS CORRIENTES DE EJERCICIOS</t>
  </si>
  <si>
    <t>DEUDAS PENDIENTES DE PAGO DE GASTOS DE CAPITAL DE EJERCICIOS</t>
  </si>
  <si>
    <t>Anexo 2</t>
  </si>
  <si>
    <t>SERVICIOS PERSONALES</t>
  </si>
  <si>
    <t>SERVICIOS NO PERSONALES</t>
  </si>
  <si>
    <t>BIENES DE CONSUMO E INSUMOS</t>
  </si>
  <si>
    <t>INVERSION   FÍSICA</t>
  </si>
  <si>
    <t>TRANSFERENCIAS</t>
  </si>
  <si>
    <t>OTROS GASTOS</t>
  </si>
  <si>
    <t> 4.807.000.000</t>
  </si>
  <si>
    <t>Laboratorios moviles para el Organismo Nacional de Metrologia, a fin de fortalecer las diferentes areas de verificaciones metrologicas periodicas y de oficio, teniendo en cuenta que dichos servicios generan ingresos a la Institucion, ademas de elevar el nivel tecnico de esa manera abarcar con los servicios en todo el terretorio del pais.</t>
  </si>
  <si>
    <t>Las  provisiones resultante de la adjudicacion sera proveido en el Ejercicio Fiscal 2021, en el tiempo establecido en el Pliego de Bases y Condiciones</t>
  </si>
  <si>
    <t>Adquisicion de patron de referencia de energia, que sera utilizado y calibrado a fin de calificar como PATRON NACIONAL, de esa manera verificar los medidores de energia, a fin de realizar verificaciones periodicas al ente proveedor de energia electrica a nivel pais.</t>
  </si>
  <si>
    <t>La elaboracion del listado de necesidades asi como la de las especificaciones tecnicas, fueron elaboradas integramente por los solicitantes de cada laboratorio dependiente del Organismo de Investgacion y Asistencia Tecnologica, a fin de cubrir las necesidades de contar con equipos de tecnologia para satisfacer los requerimientos de los clientes de varios sectores prestadores de los servcios de ensayos quimicos.</t>
  </si>
  <si>
    <t>Readecuacion edilicia del Deparatamento de Textil y del Deposito de resguardo de muestras testigo del Departamento de Muestreo, a fin de resguardar en condiciones adecuadas las muestras.</t>
  </si>
  <si>
    <t>Los servicios resultantes de la adjudicacion sera proveido en el Ejercicio Fiscal 2021, en el tiempo establecido en el Pliego de Bases y Condiciones</t>
  </si>
  <si>
    <t>Valor de Inversión</t>
  </si>
  <si>
    <t>Evidencias</t>
  </si>
  <si>
    <t>PINV15-638</t>
  </si>
  <si>
    <t xml:space="preserve">Estudio de sulfuro de hidrógeno y mercaptano en productos
derivados del petróleo y su impacto al ambiente </t>
  </si>
  <si>
    <t>* Cuantificar el contenido de sulfuro de hidrógeno y mercaptanos en productos derivados del petróleo y evaluar su impacto en el ambiente
* Elaborar reportes técnicos-científicos sobre contenidos de compuestos sulfurados en los combustibles.
 *Generar conocimiento sobre la situación ambiental y el impacto de los combustibles sobre éstos.                                                                                                                                                                                                                                                                * Implementar un nuevo servicio en el INTN para la ciudadanía.</t>
  </si>
  <si>
    <t>* Recolección de datos sobre niveles de sulfuro de hidrógeno y mercaptanos en combustibles derivados del petróleo por periodo de 12 meses.
* Presentación de los resultados obtenidos en el proceso del desarrollo del trabajo de investigación.
* Ofrecer un servicio a la comunidad para el control de la emisión de compuestos sulfurados en los combustibles.</t>
  </si>
  <si>
    <t>* Ciudadanía en general
*/INTN</t>
  </si>
  <si>
    <t>CONACYT:  319.488.000 GS
INTN: 257.220.000 GS</t>
  </si>
  <si>
    <t xml:space="preserve">Datos abiertos del CONACYT  https://datos.conacyt.gov.py/ </t>
  </si>
  <si>
    <t>4.5 Proyectos y Programas no Ejecutados (listado referencial, aporyarse en gráficos ilustrativos)</t>
  </si>
  <si>
    <t>Dificultades (Breve Descripción)</t>
  </si>
  <si>
    <t>Financieras</t>
  </si>
  <si>
    <t>De Gestión</t>
  </si>
  <si>
    <t>Externas</t>
  </si>
  <si>
    <t>Otras</t>
  </si>
  <si>
    <t>No se registran proyectos no ejecutados</t>
  </si>
  <si>
    <t>Servicios de ensayos laboratoriales</t>
  </si>
  <si>
    <t>Efectuar ensayos laboratoriales en las áreas de alimentos, microbilogía, agroindustrias, instrumentales, ensayos ambientales, ensayos inorgánicos, cumbustibles, lubricantes, medicamentos y cosméticos que permitan garantizar la seguridad y la salud de las personas.</t>
  </si>
  <si>
    <t>22.959 ensayos laboratoriales</t>
  </si>
  <si>
    <t>Ciudadanía en general</t>
  </si>
  <si>
    <t>15.657 ensayos laboratoriales realizados de julio a setiembre</t>
  </si>
  <si>
    <t>Informe de metas correspondiente al mes se julio, agosto y setiembre.</t>
  </si>
  <si>
    <t xml:space="preserve">Asistencia técnica </t>
  </si>
  <si>
    <t>1. Brindar asistencia técnica a las Mipymes e interesados en general para el fortalecimiento de las capacidades analíticas de las mismas.
2. Capacitar y adiestrar a los sectores interesados y a la ciudadanía en general, en temas transversales para el mejoramiento de los productos, servicios y sistemas.
3. Promover la investigación y el desarrollo, para el beneficio de las personas.</t>
  </si>
  <si>
    <t>64 personas asistidas</t>
  </si>
  <si>
    <t>Los trabajos de las asistencia técnica que desarrolla el Dpto. de Agroindustrias, están establecidas en el cumplimiento del mandato de la carta orgánica de los fines del INTN. Pueden asistir y capacitar MIPYMES y a personas emprendedoras de escasos recursos y que puedan acceder a mejores condiciones de vida mediante la comercialización de sus productos dándole un valor agregado, a través de las capacitaciones recibidas y por ende que sus productos cumplan con las exigencias establecidas dentro del marco de inocuidad.</t>
  </si>
  <si>
    <t>No se cumplieron con las metas debido a las restricciones del COVID-19 en cuanto a realizar capacitaciones presenciales. A partir del mes de octubre con el levantamiento de las restricciones este servicio ya fue reestablecido.</t>
  </si>
  <si>
    <t>Informe de metas correspondiente al mes se julio, agosto y setiembre. No se cumplieron con las metas debido a las restricciones del COVID-19 en cuanto a realizar capacitaciones presenciales. A partir del mes de octubre con el levantamiento de las restricciones este servicio ya fue reestablecido.</t>
  </si>
  <si>
    <t>Cantidad de convocatorias a reuniones de Comités Técnicos de Nomalización (CTN )</t>
  </si>
  <si>
    <t>Convocar para trabajar con la modalidad no presencial, en el marco del COVID-19 mediante la plataforma TEAMS con el apoyo para el seguimiento con grupos de WhatsApp, a los siguientes Comités de Normas: CTN 20 Carnes y Productos cárnicos (carne bovina y cane porcina), CTN 17 Tuberías y conexiones, CTN 69 Valuación de inmuebles, CTN 45 Accesibilidad al Medio Físico, CTN 21 Rociadores automáticos, CTN 16 de GLP, CTN 40 Medio Ambiente sobre ECOETIQUETADO, CTN 49 Ingeniería electromecánica – Competencias laborales, CTN 25 Leche y derivados, CTN 8 Maderas y Huevo y ovoproductos. 
Asimismo, existen Comités descentralizados que son CTN 17 Barandas, Calidad de aire interior, CTN 64 Tránsito y Seguridad Vial y el CTN 38 de MIPYMES, que realizan sus actividades de manera autónoma.</t>
  </si>
  <si>
    <t>1000 convocatorias a reuniones</t>
  </si>
  <si>
    <t>Los beneficiarios son todas las partes interesadas que componen los Comités de Normas (autoridad competente, productores y elaboradores, consumidores y usuarios e intereses generales)</t>
  </si>
  <si>
    <t>Superado el 100%</t>
  </si>
  <si>
    <t>1273 convocatorias a reuniones</t>
  </si>
  <si>
    <t xml:space="preserve">Registro de convocatorias </t>
  </si>
  <si>
    <t>Cantidad de Normas Paraguayas aprobadas</t>
  </si>
  <si>
    <t>Aprobar Normas Paraguayas</t>
  </si>
  <si>
    <t>68 Normas aprobadas</t>
  </si>
  <si>
    <t>Los beneficiarios son todos los usuarios de las Normas, que cubre todos los sectores de la sociedad (gobierno, academia, profesionales, gremios, industria y comercio, consumidores, centros tecnológicos)</t>
  </si>
  <si>
    <t>14 Normas aprobadas</t>
  </si>
  <si>
    <t>Resoluciones NP</t>
  </si>
  <si>
    <t xml:space="preserve">Normas Paraguayas vendidas </t>
  </si>
  <si>
    <t>Vender Normas Paraguayas</t>
  </si>
  <si>
    <t>1500 Normas vendidas</t>
  </si>
  <si>
    <t>665 Normas vendidas</t>
  </si>
  <si>
    <t xml:space="preserve">Facturas </t>
  </si>
  <si>
    <t>Cantidad de eventos de capacitación organizados y realizados, y eventos de difusión de Normas Paraguayas</t>
  </si>
  <si>
    <t>Organizar y realizar eventos de capacitación y difundir Normas Paraguayas</t>
  </si>
  <si>
    <t>30 eventos</t>
  </si>
  <si>
    <t>Los beneficiarios son todos los sectores de la sociedad (gobierno, academia, profesionales, gremios, industria y comercio, consumidores, centros tecnológicos)</t>
  </si>
  <si>
    <t>18 eventos</t>
  </si>
  <si>
    <t>Informes mensuales</t>
  </si>
  <si>
    <t xml:space="preserve">Cantidad de participaciones en reuniones relacionadas a organismos regionales e internacionales </t>
  </si>
  <si>
    <t>Participar en reuniones relacionadas a organismos regionales e internacionales de Normalización y similares</t>
  </si>
  <si>
    <t>Reuniones existentes</t>
  </si>
  <si>
    <t xml:space="preserve">Los beneficiarios son todas las partes interesadas que componen los organismos de estudio tanto regionales como internacionales y similares </t>
  </si>
  <si>
    <t>52 reuniones que no cuentan con una meta debido a que depende de los organizamos externos</t>
  </si>
  <si>
    <t xml:space="preserve">Cantidad de usuarios atendidos en el Centro de Información Tecnológica y de Normas Técnicas </t>
  </si>
  <si>
    <t>Atender a las consultas de los usuarios (correo electrónico, llamadas telefónicas, contador de visitas del Catálogo web, consulta en sala)</t>
  </si>
  <si>
    <t>2000 usuarios</t>
  </si>
  <si>
    <t>7004 usuarios</t>
  </si>
  <si>
    <t>Registro de usuarios (contador de la web, planillas de registro, correo electrónico)</t>
  </si>
  <si>
    <t>Supuesto pago indebido de honorarios</t>
  </si>
  <si>
    <t>Supuesto caso de persecusión a funcionarios</t>
  </si>
  <si>
    <t>Supuesto cobro indebido de viáticos</t>
  </si>
  <si>
    <t>Supuesta emision de prorrogas innecesarias a camiones cisternas en el Departamento de Verificación de Instrumentos Reglamentados</t>
  </si>
  <si>
    <t xml:space="preserve">Supuesto caso de planillerismo </t>
  </si>
  <si>
    <t>Supuesto cobro indebido de honorarios</t>
  </si>
  <si>
    <t>Asignada a Institucion. Sin inicio de proceso</t>
  </si>
  <si>
    <t>Ejecución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</si>
</sst>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64" formatCode="_ [$₲-3C0A]\ * #,##0_ ;_ [$₲-3C0A]\ * \-#,##0_ ;_ [$₲-3C0A]\ * &quot;-&quot;??_ ;_ @_ "/>
    <numFmt numFmtId="165" formatCode="0.0%"/>
  </numFmts>
  <fonts count="54">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scheme val="minor"/>
    </font>
    <font>
      <u/>
      <sz val="11"/>
      <color theme="1"/>
      <name val="Calibri"/>
      <family val="2"/>
      <scheme val="minor"/>
    </font>
    <font>
      <b/>
      <sz val="11"/>
      <name val="Calibri"/>
      <family val="2"/>
      <scheme val="minor"/>
    </font>
    <font>
      <sz val="11"/>
      <name val="Calibri"/>
      <family val="2"/>
      <scheme val="minor"/>
    </font>
    <font>
      <u/>
      <sz val="11"/>
      <color theme="10"/>
      <name val="Calibri"/>
      <charset val="134"/>
      <scheme val="minor"/>
    </font>
    <font>
      <sz val="11"/>
      <color theme="1"/>
      <name val="Calibri"/>
      <charset val="134"/>
      <scheme val="minor"/>
    </font>
    <font>
      <u/>
      <sz val="11"/>
      <color theme="10"/>
      <name val="Calibri"/>
      <family val="2"/>
      <scheme val="minor"/>
    </font>
    <font>
      <sz val="12"/>
      <color theme="1"/>
      <name val="Calibri"/>
      <family val="2"/>
      <scheme val="minor"/>
    </font>
    <font>
      <sz val="8"/>
      <name val="Calibri"/>
      <family val="2"/>
      <scheme val="minor"/>
    </font>
    <font>
      <b/>
      <sz val="8"/>
      <name val="Calibri"/>
      <family val="2"/>
      <scheme val="minor"/>
    </font>
    <font>
      <sz val="11"/>
      <color rgb="FF000000"/>
      <name val="Calibri"/>
      <family val="2"/>
      <scheme val="minor"/>
    </font>
    <font>
      <b/>
      <u/>
      <sz val="14"/>
      <color theme="1"/>
      <name val="Calibri"/>
      <family val="2"/>
      <scheme val="minor"/>
    </font>
    <font>
      <b/>
      <u/>
      <sz val="11"/>
      <color theme="1"/>
      <name val="Calibri"/>
      <family val="2"/>
      <scheme val="minor"/>
    </font>
    <font>
      <u/>
      <sz val="8"/>
      <color theme="10"/>
      <name val="Calibri"/>
      <family val="2"/>
      <scheme val="minor"/>
    </font>
    <font>
      <sz val="10"/>
      <color rgb="FF000000"/>
      <name val="Times New Roman"/>
      <family val="1"/>
    </font>
    <font>
      <b/>
      <sz val="6"/>
      <color rgb="FF000000"/>
      <name val="Arial"/>
      <family val="2"/>
    </font>
    <font>
      <sz val="6"/>
      <name val="Arial"/>
      <family val="2"/>
    </font>
    <font>
      <b/>
      <sz val="11"/>
      <color rgb="FF000000"/>
      <name val="Calibri"/>
      <family val="2"/>
    </font>
    <font>
      <sz val="6"/>
      <color rgb="FF000000"/>
      <name val="Arial"/>
      <family val="2"/>
    </font>
    <font>
      <sz val="10"/>
      <color theme="1"/>
      <name val="Arial"/>
      <family val="2"/>
    </font>
    <font>
      <u/>
      <sz val="11"/>
      <color theme="1"/>
      <name val="Calibri"/>
      <family val="2"/>
    </font>
    <font>
      <b/>
      <u/>
      <sz val="11"/>
      <color theme="1"/>
      <name val="Calibri"/>
      <family val="2"/>
    </font>
    <font>
      <b/>
      <sz val="11"/>
      <color theme="1"/>
      <name val="Calibri"/>
      <family val="2"/>
    </font>
    <font>
      <sz val="10"/>
      <color theme="1"/>
      <name val="Calibri"/>
      <family val="2"/>
    </font>
    <font>
      <sz val="10"/>
      <color theme="1"/>
      <name val="Calibri"/>
      <family val="2"/>
      <scheme val="minor"/>
    </font>
    <font>
      <sz val="9"/>
      <color rgb="FF000000"/>
      <name val="Arial"/>
      <family val="2"/>
    </font>
    <font>
      <b/>
      <sz val="10"/>
      <color theme="1"/>
      <name val="Calibri"/>
      <family val="2"/>
    </font>
    <font>
      <sz val="10"/>
      <color rgb="FFFF0000"/>
      <name val="Calibri"/>
      <family val="2"/>
      <scheme val="minor"/>
    </font>
    <font>
      <sz val="10"/>
      <color rgb="FF202122"/>
      <name val="Arial"/>
      <family val="2"/>
    </font>
    <font>
      <sz val="9"/>
      <color theme="1"/>
      <name val="Arial"/>
      <family val="2"/>
    </font>
    <font>
      <sz val="10"/>
      <color rgb="FF333333"/>
      <name val="Arial"/>
      <family val="2"/>
    </font>
    <font>
      <sz val="10"/>
      <color rgb="FF000000"/>
      <name val="Arial"/>
      <family val="2"/>
    </font>
    <font>
      <u/>
      <sz val="8"/>
      <color theme="10"/>
      <name val="Arial"/>
      <family val="2"/>
    </font>
    <font>
      <sz val="11"/>
      <color rgb="FF00161E"/>
      <name val="Calibri"/>
      <family val="2"/>
      <scheme val="minor"/>
    </font>
    <font>
      <b/>
      <sz val="11"/>
      <color rgb="FF000000"/>
      <name val="Calibri"/>
      <family val="2"/>
      <scheme val="minor"/>
    </font>
    <font>
      <u/>
      <sz val="11"/>
      <color theme="1"/>
      <name val="Calibri"/>
      <charset val="134"/>
      <scheme val="minor"/>
    </font>
    <font>
      <sz val="11"/>
      <name val="Calibri"/>
      <family val="2"/>
    </font>
    <font>
      <sz val="8"/>
      <color rgb="FF000000"/>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1">
    <xf numFmtId="0" fontId="0" fillId="0" borderId="0">
      <alignment vertical="center"/>
    </xf>
    <xf numFmtId="0" fontId="20" fillId="0" borderId="0" applyNumberFormat="0" applyFill="0" applyBorder="0" applyAlignment="0" applyProtection="0">
      <alignment vertical="center"/>
    </xf>
    <xf numFmtId="41" fontId="21" fillId="0" borderId="0" applyFont="0" applyFill="0" applyBorder="0" applyAlignment="0" applyProtection="0"/>
    <xf numFmtId="0" fontId="14" fillId="0" borderId="0"/>
    <xf numFmtId="0" fontId="22" fillId="0" borderId="0" applyNumberFormat="0" applyFill="0" applyBorder="0" applyAlignment="0" applyProtection="0"/>
    <xf numFmtId="0" fontId="13" fillId="0" borderId="0">
      <alignment vertical="center"/>
    </xf>
    <xf numFmtId="0" fontId="30" fillId="0" borderId="0"/>
    <xf numFmtId="0" fontId="13" fillId="0" borderId="0">
      <alignment vertical="center"/>
    </xf>
    <xf numFmtId="9" fontId="13" fillId="0" borderId="0" applyFont="0" applyFill="0" applyBorder="0" applyAlignment="0" applyProtection="0"/>
    <xf numFmtId="0" fontId="12" fillId="0" borderId="0">
      <alignment vertical="center"/>
    </xf>
    <xf numFmtId="9" fontId="12" fillId="0" borderId="0" applyFont="0" applyFill="0" applyBorder="0" applyAlignment="0" applyProtection="0"/>
  </cellStyleXfs>
  <cellXfs count="253">
    <xf numFmtId="0" fontId="0" fillId="0" borderId="0" xfId="0">
      <alignment vertical="center"/>
    </xf>
    <xf numFmtId="0" fontId="16" fillId="0" borderId="0" xfId="0" applyFont="1">
      <alignment vertical="center"/>
    </xf>
    <xf numFmtId="0" fontId="17" fillId="0" borderId="0" xfId="0" applyFont="1">
      <alignment vertical="center"/>
    </xf>
    <xf numFmtId="0" fontId="19" fillId="0" borderId="1" xfId="0" applyFont="1" applyFill="1" applyBorder="1" applyAlignment="1">
      <alignment vertical="center" wrapText="1"/>
    </xf>
    <xf numFmtId="0" fontId="19" fillId="0" borderId="1" xfId="0" applyFont="1" applyFill="1" applyBorder="1">
      <alignment vertical="center"/>
    </xf>
    <xf numFmtId="0" fontId="19" fillId="0" borderId="1" xfId="0" applyFont="1" applyFill="1" applyBorder="1" applyAlignment="1">
      <alignment horizontal="center" vertical="center"/>
    </xf>
    <xf numFmtId="0" fontId="23" fillId="0" borderId="0" xfId="3" applyFont="1" applyBorder="1" applyAlignment="1">
      <alignment wrapText="1"/>
    </xf>
    <xf numFmtId="0" fontId="19" fillId="0" borderId="0" xfId="0" applyFont="1" applyFill="1" applyBorder="1" applyAlignment="1">
      <alignment horizontal="center" vertical="center"/>
    </xf>
    <xf numFmtId="0" fontId="24"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24" fillId="0" borderId="1" xfId="0" applyFont="1" applyFill="1" applyBorder="1">
      <alignment vertical="center"/>
    </xf>
    <xf numFmtId="0" fontId="13" fillId="0" borderId="0" xfId="0" applyFont="1">
      <alignment vertical="center"/>
    </xf>
    <xf numFmtId="0" fontId="13" fillId="0" borderId="1" xfId="0" applyFont="1" applyBorder="1" applyAlignment="1">
      <alignment horizontal="center" vertical="center"/>
    </xf>
    <xf numFmtId="0" fontId="28" fillId="0" borderId="0" xfId="0" applyFont="1">
      <alignment vertical="center"/>
    </xf>
    <xf numFmtId="0" fontId="13" fillId="0" borderId="1" xfId="0" applyFont="1" applyBorder="1" applyAlignment="1">
      <alignment horizontal="justify" vertical="top" wrapText="1"/>
    </xf>
    <xf numFmtId="0" fontId="13" fillId="0" borderId="1" xfId="0" applyFont="1" applyBorder="1">
      <alignment vertical="center"/>
    </xf>
    <xf numFmtId="0" fontId="23" fillId="0" borderId="0" xfId="3" applyFont="1" applyBorder="1" applyAlignment="1">
      <alignment horizontal="left"/>
    </xf>
    <xf numFmtId="3" fontId="23" fillId="0" borderId="0" xfId="3" applyNumberFormat="1" applyFont="1" applyBorder="1" applyAlignment="1">
      <alignment horizontal="left"/>
    </xf>
    <xf numFmtId="0" fontId="13" fillId="0" borderId="0" xfId="3" applyFont="1" applyBorder="1" applyAlignment="1">
      <alignment wrapText="1"/>
    </xf>
    <xf numFmtId="0" fontId="13" fillId="0" borderId="0" xfId="3" applyFont="1" applyBorder="1"/>
    <xf numFmtId="0" fontId="22" fillId="0" borderId="0" xfId="4" applyFont="1" applyBorder="1" applyAlignment="1">
      <alignment wrapText="1"/>
    </xf>
    <xf numFmtId="0" fontId="29" fillId="0" borderId="0" xfId="4" applyFont="1" applyBorder="1" applyAlignment="1">
      <alignment horizontal="left" vertical="center" wrapText="1"/>
    </xf>
    <xf numFmtId="0" fontId="13" fillId="0" borderId="0" xfId="0" applyFont="1" applyBorder="1">
      <alignment vertical="center"/>
    </xf>
    <xf numFmtId="0" fontId="24" fillId="0" borderId="1" xfId="0" applyFont="1" applyFill="1" applyBorder="1" applyAlignment="1">
      <alignment horizontal="center" vertical="center" wrapText="1"/>
    </xf>
    <xf numFmtId="0" fontId="13" fillId="0" borderId="0" xfId="0" applyFont="1" applyFill="1" applyBorder="1" applyAlignment="1">
      <alignment vertical="center" wrapText="1"/>
    </xf>
    <xf numFmtId="0" fontId="0" fillId="0" borderId="0" xfId="0" applyFill="1">
      <alignment vertical="center"/>
    </xf>
    <xf numFmtId="0" fontId="16" fillId="0" borderId="0" xfId="9" applyFont="1" applyAlignment="1">
      <alignment horizontal="center" vertical="center"/>
    </xf>
    <xf numFmtId="0" fontId="12" fillId="0" borderId="0" xfId="9">
      <alignment vertical="center"/>
    </xf>
    <xf numFmtId="164" fontId="12" fillId="0" borderId="0" xfId="9" applyNumberFormat="1">
      <alignment vertical="center"/>
    </xf>
    <xf numFmtId="3" fontId="12" fillId="0" borderId="0" xfId="9" applyNumberFormat="1">
      <alignment vertical="center"/>
    </xf>
    <xf numFmtId="165" fontId="0" fillId="0" borderId="0" xfId="10" applyNumberFormat="1" applyFont="1" applyAlignment="1">
      <alignment vertical="center"/>
    </xf>
    <xf numFmtId="0" fontId="20" fillId="0" borderId="1" xfId="1" applyBorder="1" applyAlignment="1">
      <alignment vertical="center" wrapText="1"/>
    </xf>
    <xf numFmtId="0" fontId="0" fillId="0" borderId="0" xfId="0" applyAlignment="1">
      <alignment horizontal="left" vertical="top"/>
    </xf>
    <xf numFmtId="3" fontId="31" fillId="0" borderId="0" xfId="0" applyNumberFormat="1" applyFont="1" applyAlignment="1">
      <alignment horizontal="left" vertical="top" indent="1" shrinkToFit="1"/>
    </xf>
    <xf numFmtId="3" fontId="31" fillId="0" borderId="0" xfId="0" applyNumberFormat="1" applyFont="1" applyAlignment="1">
      <alignment horizontal="left" vertical="top" indent="2" shrinkToFit="1"/>
    </xf>
    <xf numFmtId="0" fontId="30" fillId="0" borderId="0" xfId="0" applyFont="1" applyAlignment="1">
      <alignment horizontal="left" vertical="top"/>
    </xf>
    <xf numFmtId="3" fontId="34" fillId="0" borderId="0" xfId="0" applyNumberFormat="1" applyFont="1" applyAlignment="1">
      <alignment horizontal="left" vertical="top" indent="1" shrinkToFit="1"/>
    </xf>
    <xf numFmtId="3" fontId="34" fillId="0" borderId="0" xfId="0" applyNumberFormat="1" applyFont="1" applyAlignment="1">
      <alignment horizontal="left" vertical="top" indent="2" shrinkToFit="1"/>
    </xf>
    <xf numFmtId="1" fontId="34" fillId="0" borderId="0" xfId="0" applyNumberFormat="1" applyFont="1" applyAlignment="1">
      <alignment horizontal="right" vertical="top" indent="1" shrinkToFit="1"/>
    </xf>
    <xf numFmtId="3" fontId="34" fillId="0" borderId="0" xfId="0" applyNumberFormat="1" applyFont="1" applyAlignment="1">
      <alignment horizontal="left" vertical="top" indent="4" shrinkToFit="1"/>
    </xf>
    <xf numFmtId="3" fontId="34" fillId="0" borderId="0" xfId="0" applyNumberFormat="1" applyFont="1" applyAlignment="1">
      <alignment horizontal="left" vertical="top" indent="3" shrinkToFit="1"/>
    </xf>
    <xf numFmtId="3" fontId="34" fillId="0" borderId="0" xfId="0" applyNumberFormat="1" applyFont="1" applyAlignment="1">
      <alignment horizontal="right" vertical="top" indent="1" shrinkToFit="1"/>
    </xf>
    <xf numFmtId="0" fontId="11" fillId="0" borderId="1" xfId="0" applyFont="1" applyBorder="1" applyAlignment="1">
      <alignment horizontal="justify" vertical="top" wrapText="1"/>
    </xf>
    <xf numFmtId="0" fontId="15"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5" fillId="0" borderId="0" xfId="0" applyFont="1" applyBorder="1" applyAlignment="1">
      <alignment horizontal="center" vertical="center" wrapText="1"/>
    </xf>
    <xf numFmtId="10" fontId="15" fillId="0" borderId="0" xfId="0" applyNumberFormat="1" applyFont="1" applyBorder="1" applyAlignment="1">
      <alignment horizontal="center" vertical="center" wrapText="1"/>
    </xf>
    <xf numFmtId="0" fontId="36" fillId="0" borderId="0" xfId="0" applyFont="1">
      <alignment vertical="center"/>
    </xf>
    <xf numFmtId="0" fontId="0" fillId="2" borderId="0" xfId="0" applyFill="1" applyBorder="1" applyAlignment="1">
      <alignment horizontal="center" vertical="center"/>
    </xf>
    <xf numFmtId="0" fontId="0" fillId="2" borderId="0" xfId="0" applyFill="1" applyBorder="1" applyAlignment="1">
      <alignment vertical="center" wrapText="1"/>
    </xf>
    <xf numFmtId="0" fontId="11" fillId="2" borderId="0" xfId="0" applyFont="1" applyFill="1" applyBorder="1" applyAlignment="1">
      <alignment vertical="top" wrapText="1"/>
    </xf>
    <xf numFmtId="0" fontId="11" fillId="2" borderId="0" xfId="0" applyFont="1" applyFill="1" applyBorder="1" applyAlignment="1">
      <alignment horizontal="center" vertical="center" wrapText="1"/>
    </xf>
    <xf numFmtId="0" fontId="20" fillId="2" borderId="0" xfId="1" applyFill="1" applyBorder="1" applyAlignment="1">
      <alignment horizontal="center" vertical="center" wrapText="1"/>
    </xf>
    <xf numFmtId="0" fontId="37" fillId="2" borderId="0" xfId="0" applyFont="1" applyFill="1">
      <alignment vertical="center"/>
    </xf>
    <xf numFmtId="0" fontId="16" fillId="2" borderId="0" xfId="0" applyFont="1" applyFill="1">
      <alignment vertical="center"/>
    </xf>
    <xf numFmtId="0" fontId="0" fillId="2" borderId="0" xfId="0" applyFill="1" applyAlignment="1">
      <alignment vertical="center" wrapText="1"/>
    </xf>
    <xf numFmtId="0" fontId="19" fillId="0" borderId="1" xfId="0" applyFont="1" applyBorder="1" applyAlignment="1">
      <alignment horizontal="justify" vertical="top" wrapText="1"/>
    </xf>
    <xf numFmtId="0" fontId="19" fillId="0" borderId="1" xfId="0" applyFont="1" applyBorder="1">
      <alignment vertical="center"/>
    </xf>
    <xf numFmtId="0" fontId="10" fillId="0" borderId="1" xfId="0" applyFont="1" applyBorder="1" applyAlignment="1">
      <alignment horizontal="center" vertical="center"/>
    </xf>
    <xf numFmtId="0" fontId="10" fillId="0" borderId="1" xfId="0" applyFont="1" applyBorder="1">
      <alignment vertical="center"/>
    </xf>
    <xf numFmtId="0" fontId="16" fillId="0" borderId="0" xfId="0" applyFont="1" applyBorder="1">
      <alignment vertical="center"/>
    </xf>
    <xf numFmtId="0" fontId="13" fillId="0" borderId="12" xfId="0" applyFont="1" applyBorder="1">
      <alignment vertical="center"/>
    </xf>
    <xf numFmtId="0" fontId="39" fillId="2" borderId="1" xfId="0" applyFont="1" applyFill="1" applyBorder="1">
      <alignment vertical="center"/>
    </xf>
    <xf numFmtId="0" fontId="40" fillId="2" borderId="1" xfId="0" applyFont="1" applyFill="1" applyBorder="1" applyAlignment="1">
      <alignment vertical="center" wrapText="1"/>
    </xf>
    <xf numFmtId="0" fontId="20" fillId="0" borderId="0" xfId="1" applyAlignment="1">
      <alignment vertical="center" wrapText="1"/>
    </xf>
    <xf numFmtId="0" fontId="15" fillId="2" borderId="1" xfId="0" applyFont="1" applyFill="1" applyBorder="1">
      <alignment vertical="center"/>
    </xf>
    <xf numFmtId="0" fontId="0" fillId="2" borderId="1" xfId="0" applyFill="1" applyBorder="1">
      <alignment vertical="center"/>
    </xf>
    <xf numFmtId="0" fontId="41" fillId="2" borderId="1" xfId="0" applyFont="1" applyFill="1" applyBorder="1">
      <alignment vertical="center"/>
    </xf>
    <xf numFmtId="0" fontId="35" fillId="0" borderId="1" xfId="0" applyFont="1" applyBorder="1" applyAlignment="1">
      <alignment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xf>
    <xf numFmtId="14" fontId="35" fillId="0" borderId="1" xfId="0" applyNumberFormat="1" applyFont="1" applyBorder="1" applyAlignment="1">
      <alignment horizontal="center" vertical="center"/>
    </xf>
    <xf numFmtId="0" fontId="20" fillId="0" borderId="1" xfId="1" applyBorder="1" applyAlignment="1">
      <alignment horizontal="center" vertical="center" wrapText="1"/>
    </xf>
    <xf numFmtId="0" fontId="20" fillId="0" borderId="1" xfId="1" applyBorder="1" applyAlignment="1">
      <alignment horizontal="center" vertical="center" wrapText="1"/>
    </xf>
    <xf numFmtId="0" fontId="20" fillId="0" borderId="1" xfId="1" applyBorder="1" applyAlignment="1">
      <alignment horizontal="center" vertical="center" wrapText="1"/>
    </xf>
    <xf numFmtId="0" fontId="8" fillId="0" borderId="1" xfId="0" applyFont="1" applyBorder="1" applyAlignment="1">
      <alignment horizontal="justify" vertical="top" wrapText="1"/>
    </xf>
    <xf numFmtId="0" fontId="8" fillId="0" borderId="1" xfId="0" applyFont="1" applyBorder="1">
      <alignment vertical="center"/>
    </xf>
    <xf numFmtId="0" fontId="40"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40" fillId="2" borderId="1" xfId="0" applyFont="1" applyFill="1" applyBorder="1" applyAlignment="1">
      <alignment vertical="top" wrapText="1"/>
    </xf>
    <xf numFmtId="0" fontId="40" fillId="0" borderId="1" xfId="0" applyFont="1" applyBorder="1" applyAlignment="1">
      <alignment vertical="center" wrapText="1"/>
    </xf>
    <xf numFmtId="0" fontId="40"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0" fontId="20" fillId="0" borderId="1" xfId="1" applyBorder="1" applyAlignment="1">
      <alignment horizontal="center" vertical="center" wrapText="1"/>
    </xf>
    <xf numFmtId="0" fontId="20" fillId="0" borderId="1" xfId="1" applyBorder="1" applyAlignment="1">
      <alignment horizontal="left" vertical="center" wrapText="1"/>
    </xf>
    <xf numFmtId="0" fontId="44" fillId="0" borderId="1" xfId="0" applyFont="1" applyBorder="1" applyAlignment="1">
      <alignment horizontal="center" vertical="center" wrapText="1"/>
    </xf>
    <xf numFmtId="0" fontId="20" fillId="2" borderId="1" xfId="1" applyFill="1" applyBorder="1" applyAlignment="1">
      <alignment horizontal="center" vertical="center" wrapText="1"/>
    </xf>
    <xf numFmtId="0" fontId="15" fillId="0" borderId="1" xfId="0" applyFont="1" applyBorder="1" applyAlignment="1">
      <alignment horizontal="center" vertical="center"/>
    </xf>
    <xf numFmtId="0" fontId="45" fillId="0" borderId="1" xfId="0" applyFont="1" applyBorder="1" applyAlignment="1">
      <alignment vertical="center" wrapText="1"/>
    </xf>
    <xf numFmtId="0" fontId="15" fillId="2" borderId="1" xfId="0" applyFont="1" applyFill="1" applyBorder="1" applyAlignment="1">
      <alignment horizontal="center" vertical="center"/>
    </xf>
    <xf numFmtId="0" fontId="7" fillId="2" borderId="1" xfId="0" applyFont="1" applyFill="1" applyBorder="1">
      <alignment vertical="center"/>
    </xf>
    <xf numFmtId="0" fontId="20" fillId="0" borderId="1" xfId="1" applyFill="1" applyBorder="1" applyAlignment="1">
      <alignment horizontal="center" vertical="center"/>
    </xf>
    <xf numFmtId="0" fontId="45" fillId="0" borderId="1" xfId="0" applyFont="1" applyBorder="1" applyAlignment="1">
      <alignment horizontal="justify"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6" fillId="0" borderId="1" xfId="0" applyFont="1" applyBorder="1" applyAlignment="1">
      <alignment horizontal="center" vertical="center"/>
    </xf>
    <xf numFmtId="14" fontId="47" fillId="0" borderId="1" xfId="0" applyNumberFormat="1" applyFont="1" applyBorder="1" applyAlignment="1">
      <alignment horizontal="center" vertical="center"/>
    </xf>
    <xf numFmtId="0" fontId="47"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3" fillId="3" borderId="1" xfId="0" applyFont="1" applyFill="1" applyBorder="1" applyAlignment="1">
      <alignment horizontal="center" vertical="center" wrapText="1"/>
    </xf>
    <xf numFmtId="0" fontId="16" fillId="3" borderId="1" xfId="0" applyFont="1" applyFill="1" applyBorder="1" applyAlignment="1">
      <alignment horizontal="justify" vertical="top" wrapText="1"/>
    </xf>
    <xf numFmtId="0" fontId="16" fillId="3" borderId="1" xfId="0" applyFont="1" applyFill="1" applyBorder="1">
      <alignment vertical="center"/>
    </xf>
    <xf numFmtId="0" fontId="13" fillId="3" borderId="1" xfId="0" applyFont="1" applyFill="1" applyBorder="1">
      <alignment vertical="center"/>
    </xf>
    <xf numFmtId="0" fontId="10" fillId="3" borderId="1" xfId="0" applyFont="1" applyFill="1" applyBorder="1">
      <alignment vertical="center"/>
    </xf>
    <xf numFmtId="0" fontId="26" fillId="3" borderId="1" xfId="0" applyFont="1" applyFill="1" applyBorder="1">
      <alignment vertical="center"/>
    </xf>
    <xf numFmtId="0" fontId="26" fillId="3" borderId="1" xfId="0" applyFont="1" applyFill="1" applyBorder="1" applyAlignment="1">
      <alignment horizontal="center" vertical="center" wrapText="1"/>
    </xf>
    <xf numFmtId="0" fontId="33" fillId="3" borderId="1" xfId="6" applyFont="1" applyFill="1" applyBorder="1" applyAlignment="1">
      <alignment vertical="center"/>
    </xf>
    <xf numFmtId="0" fontId="33" fillId="3" borderId="1" xfId="6" applyFont="1" applyFill="1" applyBorder="1" applyAlignment="1">
      <alignment horizontal="center" vertical="center"/>
    </xf>
    <xf numFmtId="0" fontId="33" fillId="3" borderId="1" xfId="6" applyFont="1" applyFill="1" applyBorder="1" applyAlignment="1">
      <alignment horizontal="center" vertical="center" wrapText="1"/>
    </xf>
    <xf numFmtId="0" fontId="19" fillId="3" borderId="1" xfId="0" applyFont="1" applyFill="1" applyBorder="1" applyAlignment="1">
      <alignment horizontal="center" vertical="center" wrapText="1"/>
    </xf>
    <xf numFmtId="0" fontId="9" fillId="3" borderId="1" xfId="0" applyFont="1" applyFill="1" applyBorder="1">
      <alignment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30" fillId="0" borderId="5" xfId="0" applyFont="1" applyBorder="1" applyAlignment="1">
      <alignment horizontal="left" vertical="top"/>
    </xf>
    <xf numFmtId="0" fontId="0" fillId="0" borderId="5" xfId="0" applyBorder="1" applyAlignment="1">
      <alignment horizontal="left" vertical="top"/>
    </xf>
    <xf numFmtId="0" fontId="30" fillId="0" borderId="0" xfId="0" applyFont="1" applyBorder="1" applyAlignment="1">
      <alignment horizontal="left" vertical="top"/>
    </xf>
    <xf numFmtId="1" fontId="34" fillId="0" borderId="0" xfId="0" applyNumberFormat="1" applyFont="1" applyBorder="1" applyAlignment="1">
      <alignment horizontal="right" vertical="top" shrinkToFit="1"/>
    </xf>
    <xf numFmtId="0" fontId="32" fillId="0" borderId="0" xfId="0" applyFont="1" applyBorder="1" applyAlignment="1">
      <alignment horizontal="left" vertical="top" wrapText="1" indent="2"/>
    </xf>
    <xf numFmtId="3" fontId="34" fillId="0" borderId="0" xfId="0" applyNumberFormat="1" applyFont="1" applyBorder="1" applyAlignment="1">
      <alignment horizontal="right" vertical="top" indent="1" shrinkToFit="1"/>
    </xf>
    <xf numFmtId="3" fontId="34" fillId="0" borderId="0" xfId="0" applyNumberFormat="1" applyFont="1" applyBorder="1" applyAlignment="1">
      <alignment horizontal="right" vertical="top" shrinkToFit="1"/>
    </xf>
    <xf numFmtId="1" fontId="34" fillId="0" borderId="0" xfId="0" applyNumberFormat="1" applyFont="1" applyBorder="1" applyAlignment="1">
      <alignment horizontal="right" vertical="top" indent="1" shrinkToFit="1"/>
    </xf>
    <xf numFmtId="0" fontId="48" fillId="0" borderId="0" xfId="4" applyFont="1" applyBorder="1" applyAlignment="1">
      <alignment horizontal="left" vertical="center" wrapText="1"/>
    </xf>
    <xf numFmtId="0" fontId="40" fillId="2" borderId="0" xfId="0" applyFont="1" applyFill="1" applyBorder="1" applyAlignment="1">
      <alignment horizontal="center" vertical="center"/>
    </xf>
    <xf numFmtId="0" fontId="40" fillId="2" borderId="0" xfId="0" applyFont="1" applyFill="1" applyBorder="1" applyAlignment="1">
      <alignment vertical="center" wrapText="1"/>
    </xf>
    <xf numFmtId="0" fontId="40" fillId="2" borderId="0" xfId="0" applyFont="1" applyFill="1" applyBorder="1" applyAlignment="1">
      <alignment vertical="top" wrapText="1"/>
    </xf>
    <xf numFmtId="0" fontId="44" fillId="0" borderId="0" xfId="0" applyFont="1" applyBorder="1" applyAlignment="1">
      <alignment horizontal="center" vertical="center" wrapText="1"/>
    </xf>
    <xf numFmtId="0" fontId="38" fillId="3" borderId="1" xfId="0"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0" fontId="49" fillId="0" borderId="1" xfId="0" applyFont="1" applyFill="1" applyBorder="1" applyAlignment="1">
      <alignment horizontal="center" vertical="center"/>
    </xf>
    <xf numFmtId="3" fontId="26"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4" fillId="0" borderId="1"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18" fillId="0" borderId="1" xfId="0" applyFont="1" applyBorder="1" applyAlignment="1">
      <alignment horizontal="left" vertical="center" wrapText="1" indent="2"/>
    </xf>
    <xf numFmtId="0" fontId="19" fillId="0" borderId="1" xfId="0" applyFont="1" applyBorder="1" applyAlignment="1">
      <alignment horizontal="left" vertical="center" wrapText="1" indent="2"/>
    </xf>
    <xf numFmtId="1" fontId="26" fillId="0" borderId="1" xfId="0" applyNumberFormat="1" applyFont="1" applyBorder="1" applyAlignment="1">
      <alignment horizontal="right" vertical="center" wrapText="1" shrinkToFit="1"/>
    </xf>
    <xf numFmtId="3" fontId="50" fillId="0" borderId="1" xfId="0" applyNumberFormat="1" applyFont="1" applyBorder="1" applyAlignment="1">
      <alignment horizontal="right" vertical="center" wrapText="1" indent="1" shrinkToFit="1"/>
    </xf>
    <xf numFmtId="3" fontId="50" fillId="0" borderId="1" xfId="0" applyNumberFormat="1" applyFont="1" applyBorder="1" applyAlignment="1">
      <alignment horizontal="right" vertical="center" wrapText="1" shrinkToFit="1"/>
    </xf>
    <xf numFmtId="3" fontId="50" fillId="0" borderId="6" xfId="0" applyNumberFormat="1" applyFont="1" applyBorder="1" applyAlignment="1">
      <alignment horizontal="right" vertical="center" wrapText="1" indent="1" shrinkToFit="1"/>
    </xf>
    <xf numFmtId="3" fontId="26" fillId="0" borderId="1" xfId="0" applyNumberFormat="1" applyFont="1" applyBorder="1" applyAlignment="1">
      <alignment horizontal="right" vertical="center" wrapText="1" indent="1" shrinkToFit="1"/>
    </xf>
    <xf numFmtId="3" fontId="26" fillId="0" borderId="1" xfId="0" applyNumberFormat="1" applyFont="1" applyBorder="1" applyAlignment="1">
      <alignment horizontal="right" vertical="center" wrapText="1" shrinkToFit="1"/>
    </xf>
    <xf numFmtId="3" fontId="26" fillId="0" borderId="6" xfId="0" applyNumberFormat="1" applyFont="1" applyBorder="1" applyAlignment="1">
      <alignment horizontal="right" vertical="center" wrapText="1" indent="1" shrinkToFit="1"/>
    </xf>
    <xf numFmtId="1" fontId="26" fillId="0" borderId="6" xfId="0" applyNumberFormat="1" applyFont="1" applyBorder="1" applyAlignment="1">
      <alignment horizontal="right" vertical="center" wrapText="1" indent="1" shrinkToFit="1"/>
    </xf>
    <xf numFmtId="0" fontId="20" fillId="0" borderId="10" xfId="1" applyBorder="1" applyAlignment="1">
      <alignment horizontal="justify" vertical="center" wrapText="1"/>
    </xf>
    <xf numFmtId="0" fontId="0" fillId="3" borderId="1" xfId="0" applyFill="1" applyBorder="1">
      <alignment vertical="center"/>
    </xf>
    <xf numFmtId="0" fontId="0" fillId="0" borderId="1" xfId="0" applyBorder="1" applyAlignment="1">
      <alignment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wrapText="1"/>
    </xf>
    <xf numFmtId="9" fontId="0" fillId="0" borderId="0" xfId="0" applyNumberFormat="1" applyBorder="1" applyAlignment="1">
      <alignment horizontal="center" vertical="center"/>
    </xf>
    <xf numFmtId="0" fontId="51" fillId="0" borderId="0" xfId="0" applyFont="1">
      <alignment vertical="center"/>
    </xf>
    <xf numFmtId="0" fontId="0" fillId="0" borderId="1" xfId="0" applyFill="1" applyBorder="1" applyAlignment="1">
      <alignment horizontal="center" vertical="center"/>
    </xf>
    <xf numFmtId="0" fontId="4" fillId="0" borderId="0" xfId="0" applyFont="1" applyFill="1" applyBorder="1" applyAlignment="1">
      <alignment horizontal="center" vertical="center"/>
    </xf>
    <xf numFmtId="0" fontId="26" fillId="0" borderId="0" xfId="0" applyFont="1" applyFill="1" applyBorder="1" applyAlignment="1">
      <alignment horizontal="left" vertical="center" wrapText="1"/>
    </xf>
    <xf numFmtId="3" fontId="26" fillId="0" borderId="0" xfId="0" applyNumberFormat="1" applyFont="1" applyFill="1" applyBorder="1" applyAlignment="1">
      <alignment horizontal="center" vertical="center" wrapText="1"/>
    </xf>
    <xf numFmtId="0" fontId="0" fillId="0" borderId="0" xfId="0" applyFill="1" applyBorder="1" applyAlignment="1">
      <alignment horizontal="left" vertical="center" wrapText="1"/>
    </xf>
    <xf numFmtId="0" fontId="15" fillId="0" borderId="1" xfId="0" applyFont="1" applyBorder="1" applyAlignment="1">
      <alignment horizontal="left" vertical="center" wrapText="1"/>
    </xf>
    <xf numFmtId="0" fontId="52" fillId="0" borderId="1" xfId="0" applyFont="1" applyBorder="1" applyAlignment="1">
      <alignment horizontal="left" vertical="center" wrapText="1"/>
    </xf>
    <xf numFmtId="0" fontId="22" fillId="0" borderId="1" xfId="1" applyFont="1" applyBorder="1" applyAlignment="1">
      <alignment horizontal="left" vertical="center" wrapText="1"/>
    </xf>
    <xf numFmtId="0" fontId="3" fillId="0" borderId="1" xfId="0" applyFont="1" applyBorder="1" applyAlignment="1">
      <alignment horizontal="left" vertical="center" wrapText="1"/>
    </xf>
    <xf numFmtId="0" fontId="22" fillId="0" borderId="1" xfId="1" applyFont="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1" fontId="2" fillId="0" borderId="1" xfId="2"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41" fontId="0" fillId="0" borderId="1" xfId="2" applyFont="1" applyFill="1" applyBorder="1" applyAlignment="1">
      <alignment vertical="center" wrapText="1"/>
    </xf>
    <xf numFmtId="9"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41" fontId="2" fillId="0" borderId="1" xfId="0" applyNumberFormat="1" applyFont="1" applyFill="1" applyBorder="1" applyAlignment="1">
      <alignment horizontal="center" vertical="center" wrapText="1"/>
    </xf>
    <xf numFmtId="41" fontId="0" fillId="0" borderId="0" xfId="2" applyFont="1" applyFill="1" applyBorder="1" applyAlignment="1">
      <alignment vertical="center" wrapText="1"/>
    </xf>
    <xf numFmtId="0" fontId="0" fillId="0" borderId="0" xfId="0" applyFont="1" applyFill="1" applyBorder="1" applyAlignment="1">
      <alignment horizontal="center" vertical="center" wrapText="1"/>
    </xf>
    <xf numFmtId="0" fontId="2" fillId="0" borderId="0" xfId="0" applyFont="1">
      <alignment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12" xfId="0" applyFont="1" applyFill="1" applyBorder="1" applyAlignment="1">
      <alignment horizontal="left" vertical="center" wrapText="1"/>
    </xf>
    <xf numFmtId="0" fontId="0" fillId="0" borderId="12" xfId="0" applyFont="1" applyFill="1" applyBorder="1" applyAlignment="1">
      <alignment vertical="center" wrapText="1"/>
    </xf>
    <xf numFmtId="41" fontId="0" fillId="0" borderId="12" xfId="2" applyFont="1" applyFill="1" applyBorder="1" applyAlignment="1">
      <alignment vertical="center" wrapText="1"/>
    </xf>
    <xf numFmtId="0" fontId="0" fillId="0" borderId="12" xfId="0" applyFill="1" applyBorder="1" applyAlignment="1">
      <alignment horizontal="left" vertical="center" wrapText="1"/>
    </xf>
    <xf numFmtId="9" fontId="0" fillId="0" borderId="12" xfId="0" applyNumberFormat="1" applyFont="1" applyFill="1" applyBorder="1" applyAlignment="1">
      <alignment horizontal="center" vertical="center" wrapText="1"/>
    </xf>
    <xf numFmtId="1" fontId="50" fillId="0" borderId="1" xfId="0" applyNumberFormat="1" applyFont="1" applyBorder="1" applyAlignment="1">
      <alignment horizontal="center" vertical="center" wrapText="1" shrinkToFit="1"/>
    </xf>
    <xf numFmtId="0" fontId="4" fillId="0" borderId="1" xfId="0" applyFont="1" applyBorder="1" applyAlignment="1">
      <alignment horizontal="center" vertical="center" wrapText="1"/>
    </xf>
    <xf numFmtId="0" fontId="26" fillId="0" borderId="1" xfId="0" applyFont="1" applyBorder="1" applyAlignment="1">
      <alignment horizontal="center" vertical="center" wrapText="1"/>
    </xf>
    <xf numFmtId="1" fontId="26" fillId="0" borderId="1" xfId="0" applyNumberFormat="1" applyFont="1" applyBorder="1" applyAlignment="1">
      <alignment horizontal="center" vertical="center" wrapText="1" shrinkToFit="1"/>
    </xf>
    <xf numFmtId="0" fontId="27" fillId="0" borderId="0" xfId="0" applyFont="1" applyAlignment="1">
      <alignment horizontal="center" vertical="center"/>
    </xf>
    <xf numFmtId="0" fontId="19" fillId="0" borderId="13" xfId="0" applyFont="1" applyBorder="1" applyAlignment="1">
      <alignment horizontal="left" vertical="center" wrapText="1"/>
    </xf>
    <xf numFmtId="0" fontId="19" fillId="0" borderId="12" xfId="0" applyFont="1" applyBorder="1" applyAlignment="1">
      <alignment horizontal="left" vertical="center" wrapText="1"/>
    </xf>
    <xf numFmtId="0" fontId="19" fillId="0" borderId="14" xfId="0" applyFont="1" applyBorder="1" applyAlignment="1">
      <alignment horizontal="left" vertical="center" wrapText="1"/>
    </xf>
    <xf numFmtId="0" fontId="19" fillId="0" borderId="5" xfId="0" applyFont="1" applyBorder="1" applyAlignment="1">
      <alignment horizontal="left" vertical="center" wrapText="1"/>
    </xf>
    <xf numFmtId="0" fontId="19" fillId="0" borderId="0" xfId="0" applyFont="1" applyBorder="1" applyAlignment="1">
      <alignment horizontal="left" vertical="center" wrapText="1"/>
    </xf>
    <xf numFmtId="0" fontId="19" fillId="0" borderId="2" xfId="0" applyFont="1" applyBorder="1" applyAlignment="1">
      <alignment horizontal="left" vertical="center" wrapText="1"/>
    </xf>
    <xf numFmtId="0" fontId="19" fillId="0" borderId="15"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20" fillId="0" borderId="6" xfId="1" applyBorder="1" applyAlignment="1">
      <alignment horizontal="left" vertical="center" wrapText="1"/>
    </xf>
    <xf numFmtId="0" fontId="20" fillId="0" borderId="7" xfId="1" applyBorder="1" applyAlignment="1">
      <alignment horizontal="left" vertical="center" wrapText="1"/>
    </xf>
    <xf numFmtId="0" fontId="20" fillId="0" borderId="8" xfId="1" applyBorder="1" applyAlignment="1">
      <alignment horizontal="left" vertical="center" wrapText="1"/>
    </xf>
    <xf numFmtId="0" fontId="13" fillId="0" borderId="0" xfId="0" applyFont="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22" fillId="0" borderId="1" xfId="1" applyFont="1" applyBorder="1" applyAlignment="1">
      <alignment horizontal="center" vertical="center"/>
    </xf>
    <xf numFmtId="0" fontId="38" fillId="3" borderId="7" xfId="0" applyFont="1" applyFill="1" applyBorder="1" applyAlignment="1">
      <alignment horizontal="left" vertical="center"/>
    </xf>
    <xf numFmtId="0" fontId="38" fillId="3" borderId="6" xfId="0" applyFont="1" applyFill="1" applyBorder="1" applyAlignment="1">
      <alignment horizontal="center" vertical="center"/>
    </xf>
    <xf numFmtId="0" fontId="38" fillId="3" borderId="8" xfId="0" applyFont="1"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42" fillId="0" borderId="6" xfId="0" applyFont="1" applyBorder="1" applyAlignment="1">
      <alignment horizontal="left" vertical="top" wrapText="1"/>
    </xf>
    <xf numFmtId="0" fontId="39" fillId="0" borderId="7" xfId="0" applyFont="1" applyBorder="1" applyAlignment="1">
      <alignment horizontal="left" vertical="top" wrapText="1"/>
    </xf>
    <xf numFmtId="0" fontId="39" fillId="0" borderId="8" xfId="0" applyFont="1" applyBorder="1" applyAlignment="1">
      <alignment horizontal="left" vertical="top"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left" vertical="center" wrapText="1"/>
    </xf>
    <xf numFmtId="0" fontId="15" fillId="0" borderId="11" xfId="0" applyFont="1" applyBorder="1" applyAlignment="1">
      <alignment horizontal="center" vertical="center" wrapText="1"/>
    </xf>
    <xf numFmtId="0" fontId="39" fillId="0" borderId="6" xfId="0" applyFont="1" applyBorder="1" applyAlignment="1">
      <alignment horizontal="left" vertical="center" wrapText="1"/>
    </xf>
    <xf numFmtId="0" fontId="39" fillId="0" borderId="8" xfId="0" applyFont="1" applyBorder="1" applyAlignment="1">
      <alignment horizontal="left" vertical="center" wrapText="1"/>
    </xf>
    <xf numFmtId="0" fontId="20" fillId="0" borderId="1" xfId="1" applyBorder="1" applyAlignment="1">
      <alignment horizontal="center"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20" fillId="0" borderId="9" xfId="1" applyFill="1" applyBorder="1" applyAlignment="1">
      <alignment horizontal="center" vertical="center"/>
    </xf>
    <xf numFmtId="0" fontId="20" fillId="0" borderId="10" xfId="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1" xfId="0" applyFont="1" applyFill="1" applyBorder="1" applyAlignment="1">
      <alignment horizontal="left" vertical="center" wrapText="1"/>
    </xf>
    <xf numFmtId="3" fontId="53" fillId="0" borderId="1" xfId="0" applyNumberFormat="1" applyFont="1" applyFill="1" applyBorder="1" applyAlignment="1">
      <alignment horizontal="center" vertical="center" wrapText="1"/>
    </xf>
    <xf numFmtId="0" fontId="20" fillId="0" borderId="1" xfId="1" applyFill="1" applyBorder="1" applyAlignment="1">
      <alignment horizontal="center" vertical="center" wrapText="1"/>
    </xf>
    <xf numFmtId="0" fontId="1" fillId="0" borderId="1" xfId="0" applyFont="1" applyFill="1" applyBorder="1" applyAlignment="1">
      <alignment horizontal="center" vertical="center" wrapText="1"/>
    </xf>
  </cellXfs>
  <cellStyles count="11">
    <cellStyle name="Hipervínculo" xfId="1" builtinId="8"/>
    <cellStyle name="Hipervínculo 2" xfId="4"/>
    <cellStyle name="Millares [0]" xfId="2" builtinId="6"/>
    <cellStyle name="Normal" xfId="0" builtinId="0"/>
    <cellStyle name="Normal 2" xfId="3"/>
    <cellStyle name="Normal 2 2" xfId="7"/>
    <cellStyle name="Normal 2 3" xfId="9"/>
    <cellStyle name="Normal 3" xfId="5"/>
    <cellStyle name="Normal 4" xfId="6"/>
    <cellStyle name="Porcentaje 2" xfId="8"/>
    <cellStyle name="Porcentaje 2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2020 -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'4.4.3 Grafico'!$D$2</c:f>
              <c:strCache>
                <c:ptCount val="1"/>
                <c:pt idx="0">
                  <c:v>Presupuesto Vigente</c:v>
                </c:pt>
              </c:strCache>
            </c:strRef>
          </c:tx>
          <c:spPr>
            <a:solidFill>
              <a:schemeClr val="accent1"/>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Grafico'!$D$3:$D$8</c:f>
              <c:numCache>
                <c:formatCode>_ [$₲-3C0A]\ * #,##0_ ;_ [$₲-3C0A]\ * \-#,##0_ ;_ [$₲-3C0A]\ * "-"??_ ;_ @_ </c:formatCode>
                <c:ptCount val="6"/>
                <c:pt idx="0">
                  <c:v>43679199.796999998</c:v>
                </c:pt>
                <c:pt idx="1">
                  <c:v>6309260.9790000003</c:v>
                </c:pt>
                <c:pt idx="2">
                  <c:v>4093955.7969999998</c:v>
                </c:pt>
                <c:pt idx="3">
                  <c:v>1450922.041</c:v>
                </c:pt>
                <c:pt idx="4">
                  <c:v>2648562.906</c:v>
                </c:pt>
                <c:pt idx="5">
                  <c:v>446574.39899999998</c:v>
                </c:pt>
              </c:numCache>
            </c:numRef>
          </c:val>
          <c:extLst xmlns:c16r2="http://schemas.microsoft.com/office/drawing/2015/06/chart">
            <c:ext xmlns:c16="http://schemas.microsoft.com/office/drawing/2014/chart" uri="{C3380CC4-5D6E-409C-BE32-E72D297353CC}">
              <c16:uniqueId val="{00000000-B3DA-4BA9-BB26-1E5EEBAEF4B8}"/>
            </c:ext>
          </c:extLst>
        </c:ser>
        <c:ser>
          <c:idx val="1"/>
          <c:order val="1"/>
          <c:tx>
            <c:strRef>
              <c:f>'4.4.3 Grafico'!$E$2</c:f>
              <c:strCache>
                <c:ptCount val="1"/>
                <c:pt idx="0">
                  <c:v>Obligado</c:v>
                </c:pt>
              </c:strCache>
            </c:strRef>
          </c:tx>
          <c:spPr>
            <a:solidFill>
              <a:schemeClr val="accent2"/>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Grafico'!$E$3:$E$8</c:f>
              <c:numCache>
                <c:formatCode>_ [$₲-3C0A]\ * #,##0_ ;_ [$₲-3C0A]\ * \-#,##0_ ;_ [$₲-3C0A]\ * "-"??_ ;_ @_ </c:formatCode>
                <c:ptCount val="6"/>
                <c:pt idx="0">
                  <c:v>13120229.176999999</c:v>
                </c:pt>
                <c:pt idx="1">
                  <c:v>1325160.8770000001</c:v>
                </c:pt>
                <c:pt idx="2">
                  <c:v>274793.61499999999</c:v>
                </c:pt>
                <c:pt idx="3">
                  <c:v>306361.26400000002</c:v>
                </c:pt>
                <c:pt idx="4">
                  <c:v>52071.904000000002</c:v>
                </c:pt>
                <c:pt idx="5">
                  <c:v>28674.992999999999</c:v>
                </c:pt>
              </c:numCache>
            </c:numRef>
          </c:val>
          <c:extLst xmlns:c16r2="http://schemas.microsoft.com/office/drawing/2015/06/chart">
            <c:ext xmlns:c16="http://schemas.microsoft.com/office/drawing/2014/chart" uri="{C3380CC4-5D6E-409C-BE32-E72D297353CC}">
              <c16:uniqueId val="{00000001-B3DA-4BA9-BB26-1E5EEBAEF4B8}"/>
            </c:ext>
          </c:extLst>
        </c:ser>
        <c:dLbls>
          <c:showLegendKey val="0"/>
          <c:showVal val="0"/>
          <c:showCatName val="0"/>
          <c:showSerName val="0"/>
          <c:showPercent val="0"/>
          <c:showBubbleSize val="0"/>
        </c:dLbls>
        <c:gapWidth val="219"/>
        <c:overlap val="-27"/>
        <c:axId val="-489564016"/>
        <c:axId val="-489563472"/>
      </c:barChart>
      <c:catAx>
        <c:axId val="-489564016"/>
        <c:scaling>
          <c:orientation val="minMax"/>
        </c:scaling>
        <c:delete val="1"/>
        <c:axPos val="b"/>
        <c:numFmt formatCode="General" sourceLinked="1"/>
        <c:majorTickMark val="none"/>
        <c:minorTickMark val="none"/>
        <c:tickLblPos val="nextTo"/>
        <c:crossAx val="-489563472"/>
        <c:crosses val="autoZero"/>
        <c:auto val="1"/>
        <c:lblAlgn val="ctr"/>
        <c:lblOffset val="100"/>
        <c:noMultiLvlLbl val="0"/>
      </c:catAx>
      <c:valAx>
        <c:axId val="-489563472"/>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4895640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2021 -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'4.8 Grafico'!$D$2</c:f>
              <c:strCache>
                <c:ptCount val="1"/>
                <c:pt idx="0">
                  <c:v>Presupuesto Vigente</c:v>
                </c:pt>
              </c:strCache>
            </c:strRef>
          </c:tx>
          <c:spPr>
            <a:solidFill>
              <a:schemeClr val="accent1"/>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Grafico'!$D$3:$D$8</c:f>
              <c:numCache>
                <c:formatCode>_ [$₲-3C0A]\ * #,##0_ ;_ [$₲-3C0A]\ * \-#,##0_ ;_ [$₲-3C0A]\ * "-"??_ ;_ @_ </c:formatCode>
                <c:ptCount val="6"/>
                <c:pt idx="0">
                  <c:v>39181490.204000004</c:v>
                </c:pt>
                <c:pt idx="1">
                  <c:v>6687244</c:v>
                </c:pt>
                <c:pt idx="2">
                  <c:v>4319857.5429999996</c:v>
                </c:pt>
                <c:pt idx="3">
                  <c:v>3607186.6260000002</c:v>
                </c:pt>
                <c:pt idx="4">
                  <c:v>619000</c:v>
                </c:pt>
                <c:pt idx="5">
                  <c:v>522550</c:v>
                </c:pt>
              </c:numCache>
            </c:numRef>
          </c:val>
          <c:extLst xmlns:c16r2="http://schemas.microsoft.com/office/drawing/2015/06/chart">
            <c:ext xmlns:c16="http://schemas.microsoft.com/office/drawing/2014/chart" uri="{C3380CC4-5D6E-409C-BE32-E72D297353CC}">
              <c16:uniqueId val="{00000000-2743-4400-8568-332E4842BA2F}"/>
            </c:ext>
          </c:extLst>
        </c:ser>
        <c:ser>
          <c:idx val="1"/>
          <c:order val="1"/>
          <c:tx>
            <c:strRef>
              <c:f>'4.8 Grafico'!$E$2</c:f>
              <c:strCache>
                <c:ptCount val="1"/>
                <c:pt idx="0">
                  <c:v>Obligado</c:v>
                </c:pt>
              </c:strCache>
            </c:strRef>
          </c:tx>
          <c:spPr>
            <a:solidFill>
              <a:schemeClr val="accent2"/>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Grafico'!$E$3:$E$8</c:f>
              <c:numCache>
                <c:formatCode>_ [$₲-3C0A]\ * #,##0_ ;_ [$₲-3C0A]\ * \-#,##0_ ;_ [$₲-3C0A]\ * "-"??_ ;_ @_ </c:formatCode>
                <c:ptCount val="6"/>
                <c:pt idx="0">
                  <c:v>6785861.2470000004</c:v>
                </c:pt>
                <c:pt idx="1">
                  <c:v>469511.52399999998</c:v>
                </c:pt>
                <c:pt idx="2">
                  <c:v>22348.89</c:v>
                </c:pt>
                <c:pt idx="3">
                  <c:v>0</c:v>
                </c:pt>
                <c:pt idx="4">
                  <c:v>0</c:v>
                </c:pt>
                <c:pt idx="5">
                  <c:v>144218</c:v>
                </c:pt>
              </c:numCache>
            </c:numRef>
          </c:val>
          <c:extLst xmlns:c16r2="http://schemas.microsoft.com/office/drawing/2015/06/chart">
            <c:ext xmlns:c16="http://schemas.microsoft.com/office/drawing/2014/chart" uri="{C3380CC4-5D6E-409C-BE32-E72D297353CC}">
              <c16:uniqueId val="{00000001-2743-4400-8568-332E4842BA2F}"/>
            </c:ext>
          </c:extLst>
        </c:ser>
        <c:dLbls>
          <c:showLegendKey val="0"/>
          <c:showVal val="0"/>
          <c:showCatName val="0"/>
          <c:showSerName val="0"/>
          <c:showPercent val="0"/>
          <c:showBubbleSize val="0"/>
        </c:dLbls>
        <c:gapWidth val="219"/>
        <c:overlap val="-27"/>
        <c:axId val="-489571088"/>
        <c:axId val="-489568368"/>
      </c:barChart>
      <c:catAx>
        <c:axId val="-489571088"/>
        <c:scaling>
          <c:orientation val="minMax"/>
        </c:scaling>
        <c:delete val="1"/>
        <c:axPos val="b"/>
        <c:numFmt formatCode="General" sourceLinked="1"/>
        <c:majorTickMark val="none"/>
        <c:minorTickMark val="none"/>
        <c:tickLblPos val="nextTo"/>
        <c:crossAx val="-489568368"/>
        <c:crosses val="autoZero"/>
        <c:auto val="1"/>
        <c:lblAlgn val="ctr"/>
        <c:lblOffset val="100"/>
        <c:noMultiLvlLbl val="0"/>
      </c:catAx>
      <c:valAx>
        <c:axId val="-489568368"/>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48957108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133349</xdr:colOff>
      <xdr:row>0</xdr:row>
      <xdr:rowOff>142874</xdr:rowOff>
    </xdr:from>
    <xdr:to>
      <xdr:col>7</xdr:col>
      <xdr:colOff>361950</xdr:colOff>
      <xdr:row>19</xdr:row>
      <xdr:rowOff>190499</xdr:rowOff>
    </xdr:to>
    <xdr:graphicFrame macro="">
      <xdr:nvGraphicFramePr>
        <xdr:cNvPr id="2" name="Gráfico 1">
          <a:extLst>
            <a:ext uri="{FF2B5EF4-FFF2-40B4-BE49-F238E27FC236}">
              <a16:creationId xmlns="" xmlns:a16="http://schemas.microsoft.com/office/drawing/2014/main" id="{DC5E1ED6-F52E-42D3-88E4-8205205B11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447674</xdr:colOff>
      <xdr:row>0</xdr:row>
      <xdr:rowOff>104774</xdr:rowOff>
    </xdr:from>
    <xdr:to>
      <xdr:col>7</xdr:col>
      <xdr:colOff>676275</xdr:colOff>
      <xdr:row>19</xdr:row>
      <xdr:rowOff>152399</xdr:rowOff>
    </xdr:to>
    <xdr:graphicFrame macro="">
      <xdr:nvGraphicFramePr>
        <xdr:cNvPr id="2" name="Gráfico 1">
          <a:extLst>
            <a:ext uri="{FF2B5EF4-FFF2-40B4-BE49-F238E27FC236}">
              <a16:creationId xmlns="" xmlns:a16="http://schemas.microsoft.com/office/drawing/2014/main" id="{D0985370-190C-42B9-98B4-CC8068E0C6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ownloads\primer%20trimestre%202021_%20Ejecuci&#243;n%20Financiera%20INT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4"/>
      <sheetName val="4,4 Grafico"/>
    </sheetNames>
    <sheetDataSet>
      <sheetData sheetId="0">
        <row r="4">
          <cell r="E4">
            <v>6785861247</v>
          </cell>
        </row>
        <row r="10">
          <cell r="E10">
            <v>469511524</v>
          </cell>
        </row>
        <row r="18">
          <cell r="E18">
            <v>22348890</v>
          </cell>
        </row>
        <row r="26">
          <cell r="E26">
            <v>0</v>
          </cell>
        </row>
        <row r="32">
          <cell r="E32">
            <v>0</v>
          </cell>
        </row>
        <row r="36">
          <cell r="E36">
            <v>144218000</v>
          </cell>
        </row>
      </sheetData>
      <sheetData sheetId="1">
        <row r="2">
          <cell r="D2" t="str">
            <v>Presupuesto Vigente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bit.ly/3D2muav" TargetMode="External"/><Relationship Id="rId18" Type="http://schemas.openxmlformats.org/officeDocument/2006/relationships/hyperlink" Target="https://informacionpublica.paraguay.gov.py/portal/" TargetMode="External"/><Relationship Id="rId26" Type="http://schemas.openxmlformats.org/officeDocument/2006/relationships/hyperlink" Target="https://ssps.senac.gov.py/ssps/faces/secure/casos/visualizarDenuncia.xhtml?idCaso=11991" TargetMode="External"/><Relationship Id="rId3" Type="http://schemas.openxmlformats.org/officeDocument/2006/relationships/hyperlink" Target="https://bit.ly/3D2muav" TargetMode="External"/><Relationship Id="rId21" Type="http://schemas.openxmlformats.org/officeDocument/2006/relationships/hyperlink" Target="https://ssps.senac.gov.py/ssps/faces/secure/casos/visualizarDenuncia.xhtml?idCaso=11991" TargetMode="External"/><Relationship Id="rId34" Type="http://schemas.openxmlformats.org/officeDocument/2006/relationships/printerSettings" Target="../printerSettings/printerSettings1.bin"/><Relationship Id="rId7" Type="http://schemas.openxmlformats.org/officeDocument/2006/relationships/hyperlink" Target="https://bit.ly/3D2muav" TargetMode="External"/><Relationship Id="rId12" Type="http://schemas.openxmlformats.org/officeDocument/2006/relationships/hyperlink" Target="https://bit.ly/3D2muav" TargetMode="External"/><Relationship Id="rId17" Type="http://schemas.openxmlformats.org/officeDocument/2006/relationships/hyperlink" Target="https://informacionpublica.paraguay.gov.py/portal/" TargetMode="External"/><Relationship Id="rId25" Type="http://schemas.openxmlformats.org/officeDocument/2006/relationships/hyperlink" Target="https://ssps.senac.gov.py/ssps/faces/secure/casos/visualizarDenuncia.xhtml?idCaso=11991" TargetMode="External"/><Relationship Id="rId33" Type="http://schemas.openxmlformats.org/officeDocument/2006/relationships/hyperlink" Target="https://www.contrataciones.gov.py/licitaciones/adjudicacion/399228-adquisicion-moviles-laboratorios-metrologicos-muestreo-1/resumen-adjudicacion.html" TargetMode="External"/><Relationship Id="rId2" Type="http://schemas.openxmlformats.org/officeDocument/2006/relationships/hyperlink" Target="https://www.sfp.gov.py/sfp/archivos/documentos/100%20_Julio_2021_ui0xjclu.pdf" TargetMode="External"/><Relationship Id="rId16" Type="http://schemas.openxmlformats.org/officeDocument/2006/relationships/hyperlink" Target="https://nube.intn.gov.py/cloud/index.php/s/Q70udCgtfUM8PlW?path=%2F2020%2F5.%20MAYO" TargetMode="External"/><Relationship Id="rId20" Type="http://schemas.openxmlformats.org/officeDocument/2006/relationships/hyperlink" Target="https://ssps.senac.gov.py/ssps/faces/secure/casos/visualizarDenuncia.xhtml?idCaso=11991" TargetMode="External"/><Relationship Id="rId29" Type="http://schemas.openxmlformats.org/officeDocument/2006/relationships/hyperlink" Target="https://bit.ly/3D2muav" TargetMode="External"/><Relationship Id="rId1" Type="http://schemas.openxmlformats.org/officeDocument/2006/relationships/hyperlink" Target="https://app.powerbi.com/view?r=eyJrIjoiMmJlYjg1YzgtMmQ3Mi00YzVkLWJkOTQtOTE3ZTZkNzVhYTAzIiwidCI6Ijk2ZDUwYjY5LTE5MGQtNDkxYy1hM2U1LWExYWRlYmMxYTg3NSJ9" TargetMode="External"/><Relationship Id="rId6" Type="http://schemas.openxmlformats.org/officeDocument/2006/relationships/hyperlink" Target="https://bit.ly/3D2muav" TargetMode="External"/><Relationship Id="rId11" Type="http://schemas.openxmlformats.org/officeDocument/2006/relationships/hyperlink" Target="https://bit.ly/3D2muav" TargetMode="External"/><Relationship Id="rId24" Type="http://schemas.openxmlformats.org/officeDocument/2006/relationships/hyperlink" Target="https://ssps.senac.gov.py/ssps/faces/secure/casos/visualizarDenuncia.xhtml?idCaso=11991" TargetMode="External"/><Relationship Id="rId32" Type="http://schemas.openxmlformats.org/officeDocument/2006/relationships/hyperlink" Target="https://www.contrataciones.gov.py/licitaciones/adjudicacion/399381-servicio-impresion-calcomanias-onm-1/resumen-adjudicacion.html" TargetMode="External"/><Relationship Id="rId5" Type="http://schemas.openxmlformats.org/officeDocument/2006/relationships/hyperlink" Target="https://bit.ly/3D2muav" TargetMode="External"/><Relationship Id="rId15" Type="http://schemas.openxmlformats.org/officeDocument/2006/relationships/hyperlink" Target="https://ssps.senac.gov.py/ssps/faces/secure/casos/visualizarDenuncia.xhtml?idCaso=11991" TargetMode="External"/><Relationship Id="rId23" Type="http://schemas.openxmlformats.org/officeDocument/2006/relationships/hyperlink" Target="https://ssps.senac.gov.py/ssps/faces/secure/casos/visualizarDenuncia.xhtml?idCaso=11991" TargetMode="External"/><Relationship Id="rId28" Type="http://schemas.openxmlformats.org/officeDocument/2006/relationships/hyperlink" Target="https://ssps.senac.gov.py/ssps/faces/secure/casos/visualizarDenuncia.xhtml?idCaso=11991" TargetMode="External"/><Relationship Id="rId10" Type="http://schemas.openxmlformats.org/officeDocument/2006/relationships/hyperlink" Target="https://bit.ly/3D2muav" TargetMode="External"/><Relationship Id="rId19" Type="http://schemas.openxmlformats.org/officeDocument/2006/relationships/hyperlink" Target="https://ssps.senac.gov.py/ssps/faces/secure/casos/visualizarDenuncia.xhtml?idCaso=11991" TargetMode="External"/><Relationship Id="rId31" Type="http://schemas.openxmlformats.org/officeDocument/2006/relationships/hyperlink" Target="https://www.intn.gov.py/index.php/transparencia" TargetMode="External"/><Relationship Id="rId4" Type="http://schemas.openxmlformats.org/officeDocument/2006/relationships/hyperlink" Target="https://bit.ly/3D2muav" TargetMode="External"/><Relationship Id="rId9" Type="http://schemas.openxmlformats.org/officeDocument/2006/relationships/hyperlink" Target="https://bit.ly/3D2muav" TargetMode="External"/><Relationship Id="rId14" Type="http://schemas.openxmlformats.org/officeDocument/2006/relationships/hyperlink" Target="https://ssps.senac.gov.py/ssps/faces/secure/casos/visualizarDenuncia.xhtml?idCaso=11991" TargetMode="External"/><Relationship Id="rId22" Type="http://schemas.openxmlformats.org/officeDocument/2006/relationships/hyperlink" Target="https://ssps.senac.gov.py/ssps/faces/secure/casos/visualizarDenuncia.xhtml?idCaso=11991" TargetMode="External"/><Relationship Id="rId27" Type="http://schemas.openxmlformats.org/officeDocument/2006/relationships/hyperlink" Target="https://ssps.senac.gov.py/ssps/faces/secure/casos/visualizarDenuncia.xhtml?idCaso=11991" TargetMode="External"/><Relationship Id="rId30" Type="http://schemas.openxmlformats.org/officeDocument/2006/relationships/hyperlink" Target="https://www.intn.gov.py/index.php/transparencia" TargetMode="External"/><Relationship Id="rId8" Type="http://schemas.openxmlformats.org/officeDocument/2006/relationships/hyperlink" Target="https://bit.ly/3D2mua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06"/>
  <sheetViews>
    <sheetView tabSelected="1" zoomScale="70" zoomScaleNormal="70" workbookViewId="0">
      <selection activeCell="G71" sqref="G71"/>
    </sheetView>
  </sheetViews>
  <sheetFormatPr baseColWidth="10" defaultColWidth="9.140625" defaultRowHeight="15"/>
  <cols>
    <col min="1" max="1" width="16.140625" style="11" customWidth="1"/>
    <col min="2" max="2" width="34.140625" style="11" customWidth="1"/>
    <col min="3" max="3" width="37" style="11" customWidth="1"/>
    <col min="4" max="4" width="30.5703125" style="11" customWidth="1"/>
    <col min="5" max="5" width="26.7109375" style="11" customWidth="1"/>
    <col min="6" max="6" width="26.140625" style="11" customWidth="1"/>
    <col min="7" max="7" width="24.28515625" style="11" customWidth="1"/>
    <col min="8" max="8" width="21.28515625" style="11" customWidth="1"/>
    <col min="9" max="16384" width="9.140625" style="11"/>
  </cols>
  <sheetData>
    <row r="3" spans="1:8" ht="18.75">
      <c r="A3" s="199" t="s">
        <v>0</v>
      </c>
      <c r="B3" s="199"/>
      <c r="C3" s="199"/>
      <c r="D3" s="199"/>
      <c r="E3" s="199"/>
      <c r="F3" s="199"/>
      <c r="G3" s="199"/>
      <c r="H3" s="199"/>
    </row>
    <row r="5" spans="1:8">
      <c r="A5" s="13" t="s">
        <v>1</v>
      </c>
    </row>
    <row r="6" spans="1:8">
      <c r="A6" s="1" t="s">
        <v>76</v>
      </c>
    </row>
    <row r="7" spans="1:8">
      <c r="A7" s="1" t="s">
        <v>80</v>
      </c>
    </row>
    <row r="8" spans="1:8">
      <c r="A8" s="1" t="s">
        <v>2</v>
      </c>
    </row>
    <row r="9" spans="1:8" ht="7.5" customHeight="1">
      <c r="A9" s="200" t="s">
        <v>77</v>
      </c>
      <c r="B9" s="201"/>
      <c r="C9" s="201"/>
      <c r="D9" s="201"/>
      <c r="E9" s="201"/>
      <c r="F9" s="201"/>
      <c r="G9" s="201"/>
      <c r="H9" s="202"/>
    </row>
    <row r="10" spans="1:8" ht="5.25" customHeight="1">
      <c r="A10" s="203"/>
      <c r="B10" s="204"/>
      <c r="C10" s="204"/>
      <c r="D10" s="204"/>
      <c r="E10" s="204"/>
      <c r="F10" s="204"/>
      <c r="G10" s="204"/>
      <c r="H10" s="205"/>
    </row>
    <row r="11" spans="1:8">
      <c r="A11" s="203"/>
      <c r="B11" s="204"/>
      <c r="C11" s="204"/>
      <c r="D11" s="204"/>
      <c r="E11" s="204"/>
      <c r="F11" s="204"/>
      <c r="G11" s="204"/>
      <c r="H11" s="205"/>
    </row>
    <row r="12" spans="1:8" ht="7.5" customHeight="1">
      <c r="A12" s="203"/>
      <c r="B12" s="204"/>
      <c r="C12" s="204"/>
      <c r="D12" s="204"/>
      <c r="E12" s="204"/>
      <c r="F12" s="204"/>
      <c r="G12" s="204"/>
      <c r="H12" s="205"/>
    </row>
    <row r="13" spans="1:8" ht="6" customHeight="1">
      <c r="A13" s="203"/>
      <c r="B13" s="204"/>
      <c r="C13" s="204"/>
      <c r="D13" s="204"/>
      <c r="E13" s="204"/>
      <c r="F13" s="204"/>
      <c r="G13" s="204"/>
      <c r="H13" s="205"/>
    </row>
    <row r="14" spans="1:8" hidden="1">
      <c r="A14" s="206"/>
      <c r="B14" s="207"/>
      <c r="C14" s="207"/>
      <c r="D14" s="207"/>
      <c r="E14" s="207"/>
      <c r="F14" s="207"/>
      <c r="G14" s="207"/>
      <c r="H14" s="208"/>
    </row>
    <row r="15" spans="1:8">
      <c r="A15" s="61"/>
      <c r="B15" s="61"/>
      <c r="C15" s="61"/>
      <c r="D15" s="61"/>
      <c r="E15" s="61"/>
      <c r="F15" s="61"/>
      <c r="G15" s="61"/>
      <c r="H15" s="61"/>
    </row>
    <row r="16" spans="1:8">
      <c r="A16" s="1" t="s">
        <v>3</v>
      </c>
    </row>
    <row r="17" spans="1:8">
      <c r="A17" s="200" t="s">
        <v>78</v>
      </c>
      <c r="B17" s="201"/>
      <c r="C17" s="201"/>
      <c r="D17" s="201"/>
      <c r="E17" s="201"/>
      <c r="F17" s="201"/>
      <c r="G17" s="201"/>
      <c r="H17" s="202"/>
    </row>
    <row r="18" spans="1:8">
      <c r="A18" s="203"/>
      <c r="B18" s="204"/>
      <c r="C18" s="204"/>
      <c r="D18" s="204"/>
      <c r="E18" s="204"/>
      <c r="F18" s="204"/>
      <c r="G18" s="204"/>
      <c r="H18" s="205"/>
    </row>
    <row r="19" spans="1:8">
      <c r="A19" s="203"/>
      <c r="B19" s="204"/>
      <c r="C19" s="204"/>
      <c r="D19" s="204"/>
      <c r="E19" s="204"/>
      <c r="F19" s="204"/>
      <c r="G19" s="204"/>
      <c r="H19" s="205"/>
    </row>
    <row r="20" spans="1:8">
      <c r="A20" s="203"/>
      <c r="B20" s="204"/>
      <c r="C20" s="204"/>
      <c r="D20" s="204"/>
      <c r="E20" s="204"/>
      <c r="F20" s="204"/>
      <c r="G20" s="204"/>
      <c r="H20" s="205"/>
    </row>
    <row r="21" spans="1:8">
      <c r="A21" s="203"/>
      <c r="B21" s="204"/>
      <c r="C21" s="204"/>
      <c r="D21" s="204"/>
      <c r="E21" s="204"/>
      <c r="F21" s="204"/>
      <c r="G21" s="204"/>
      <c r="H21" s="205"/>
    </row>
    <row r="22" spans="1:8">
      <c r="A22" s="206"/>
      <c r="B22" s="207"/>
      <c r="C22" s="207"/>
      <c r="D22" s="207"/>
      <c r="E22" s="207"/>
      <c r="F22" s="207"/>
      <c r="G22" s="207"/>
      <c r="H22" s="208"/>
    </row>
    <row r="24" spans="1:8" s="1" customFormat="1">
      <c r="A24" s="13" t="s">
        <v>4</v>
      </c>
    </row>
    <row r="26" spans="1:8">
      <c r="A26" s="105" t="s">
        <v>5</v>
      </c>
      <c r="B26" s="105" t="s">
        <v>6</v>
      </c>
      <c r="C26" s="105" t="s">
        <v>7</v>
      </c>
      <c r="D26" s="106" t="s">
        <v>8</v>
      </c>
    </row>
    <row r="27" spans="1:8">
      <c r="A27" s="14">
        <v>1</v>
      </c>
      <c r="B27" s="14" t="s">
        <v>61</v>
      </c>
      <c r="C27" s="14" t="s">
        <v>62</v>
      </c>
      <c r="D27" s="15" t="s">
        <v>63</v>
      </c>
    </row>
    <row r="28" spans="1:8">
      <c r="A28" s="14">
        <v>2</v>
      </c>
      <c r="B28" s="14" t="s">
        <v>64</v>
      </c>
      <c r="C28" s="75" t="s">
        <v>119</v>
      </c>
      <c r="D28" s="15" t="s">
        <v>65</v>
      </c>
    </row>
    <row r="29" spans="1:8">
      <c r="A29" s="14">
        <v>3</v>
      </c>
      <c r="B29" s="14" t="s">
        <v>66</v>
      </c>
      <c r="C29" s="14" t="s">
        <v>67</v>
      </c>
      <c r="D29" s="15" t="s">
        <v>68</v>
      </c>
    </row>
    <row r="30" spans="1:8">
      <c r="A30" s="14">
        <v>4</v>
      </c>
      <c r="B30" s="14" t="s">
        <v>69</v>
      </c>
      <c r="C30" s="56" t="s">
        <v>120</v>
      </c>
      <c r="D30" s="57" t="s">
        <v>70</v>
      </c>
    </row>
    <row r="31" spans="1:8">
      <c r="A31" s="14">
        <v>5</v>
      </c>
      <c r="B31" s="14" t="s">
        <v>71</v>
      </c>
      <c r="C31" s="56" t="s">
        <v>121</v>
      </c>
      <c r="D31" s="57" t="s">
        <v>72</v>
      </c>
    </row>
    <row r="32" spans="1:8">
      <c r="A32" s="14">
        <v>6</v>
      </c>
      <c r="B32" s="14" t="s">
        <v>73</v>
      </c>
      <c r="C32" s="42" t="s">
        <v>94</v>
      </c>
      <c r="D32" s="59" t="s">
        <v>108</v>
      </c>
    </row>
    <row r="33" spans="1:8">
      <c r="A33" s="14">
        <v>7</v>
      </c>
      <c r="B33" s="14" t="s">
        <v>74</v>
      </c>
      <c r="C33" s="75" t="s">
        <v>122</v>
      </c>
      <c r="D33" s="15" t="s">
        <v>75</v>
      </c>
    </row>
    <row r="35" spans="1:8">
      <c r="A35" s="13" t="s">
        <v>9</v>
      </c>
      <c r="B35" s="13"/>
      <c r="C35" s="13"/>
    </row>
    <row r="36" spans="1:8">
      <c r="A36" s="2" t="s">
        <v>10</v>
      </c>
      <c r="B36" s="2"/>
      <c r="C36" s="2"/>
    </row>
    <row r="37" spans="1:8" ht="63.75" customHeight="1">
      <c r="A37" s="209" t="s">
        <v>163</v>
      </c>
      <c r="B37" s="210"/>
      <c r="C37" s="210"/>
      <c r="D37" s="210"/>
      <c r="E37" s="210"/>
      <c r="F37" s="210"/>
      <c r="G37" s="210"/>
      <c r="H37" s="211"/>
    </row>
    <row r="38" spans="1:8">
      <c r="A38" s="1"/>
      <c r="B38" s="1"/>
      <c r="C38" s="1"/>
    </row>
    <row r="40" spans="1:8">
      <c r="A40" s="13" t="s">
        <v>11</v>
      </c>
    </row>
    <row r="41" spans="1:8">
      <c r="A41" s="2" t="s">
        <v>12</v>
      </c>
    </row>
    <row r="42" spans="1:8">
      <c r="A42" s="104" t="s">
        <v>13</v>
      </c>
      <c r="B42" s="104" t="s">
        <v>14</v>
      </c>
      <c r="C42" s="104" t="s">
        <v>15</v>
      </c>
    </row>
    <row r="43" spans="1:8" ht="55.5" customHeight="1">
      <c r="A43" s="43" t="s">
        <v>123</v>
      </c>
      <c r="B43" s="44">
        <v>1</v>
      </c>
      <c r="C43" s="73" t="s">
        <v>107</v>
      </c>
    </row>
    <row r="45" spans="1:8">
      <c r="A45" s="2" t="s">
        <v>16</v>
      </c>
    </row>
    <row r="46" spans="1:8">
      <c r="A46" s="104" t="s">
        <v>13</v>
      </c>
      <c r="B46" s="104" t="s">
        <v>14</v>
      </c>
      <c r="C46" s="104" t="s">
        <v>17</v>
      </c>
    </row>
    <row r="47" spans="1:8" ht="102" customHeight="1">
      <c r="A47" s="43" t="s">
        <v>123</v>
      </c>
      <c r="B47" s="44">
        <v>1</v>
      </c>
      <c r="C47" s="72" t="s">
        <v>118</v>
      </c>
    </row>
    <row r="48" spans="1:8" ht="21" customHeight="1">
      <c r="A48" s="45"/>
      <c r="B48" s="46"/>
      <c r="C48" s="45"/>
    </row>
    <row r="49" spans="1:8">
      <c r="A49" s="47" t="s">
        <v>95</v>
      </c>
    </row>
    <row r="50" spans="1:8">
      <c r="A50" s="107" t="s">
        <v>13</v>
      </c>
      <c r="B50" s="107" t="s">
        <v>18</v>
      </c>
      <c r="C50" s="107" t="s">
        <v>19</v>
      </c>
      <c r="D50" s="107" t="s">
        <v>20</v>
      </c>
      <c r="E50" s="108" t="s">
        <v>107</v>
      </c>
    </row>
    <row r="51" spans="1:8" ht="57" customHeight="1">
      <c r="A51" s="76" t="s">
        <v>123</v>
      </c>
      <c r="B51" s="12">
        <v>0</v>
      </c>
      <c r="C51" s="58">
        <v>0</v>
      </c>
      <c r="D51" s="12">
        <v>0</v>
      </c>
      <c r="E51" s="86" t="s">
        <v>164</v>
      </c>
    </row>
    <row r="52" spans="1:8" ht="52.5" customHeight="1">
      <c r="A52" s="76" t="s">
        <v>124</v>
      </c>
      <c r="B52" s="12">
        <v>1</v>
      </c>
      <c r="C52" s="58">
        <v>1</v>
      </c>
      <c r="D52" s="12">
        <v>0</v>
      </c>
      <c r="E52" s="86" t="s">
        <v>165</v>
      </c>
    </row>
    <row r="53" spans="1:8" ht="45.75" customHeight="1">
      <c r="A53" s="76" t="s">
        <v>125</v>
      </c>
      <c r="B53" s="12">
        <v>2</v>
      </c>
      <c r="C53" s="58">
        <v>2</v>
      </c>
      <c r="D53" s="12">
        <v>0</v>
      </c>
      <c r="E53" s="86" t="s">
        <v>166</v>
      </c>
    </row>
    <row r="55" spans="1:8">
      <c r="A55" s="2" t="s">
        <v>21</v>
      </c>
    </row>
    <row r="56" spans="1:8" ht="15.75" customHeight="1">
      <c r="A56" s="153" t="s">
        <v>22</v>
      </c>
      <c r="B56" s="153" t="s">
        <v>23</v>
      </c>
      <c r="C56" s="153" t="s">
        <v>24</v>
      </c>
      <c r="D56" s="153" t="s">
        <v>25</v>
      </c>
      <c r="E56" s="153" t="s">
        <v>26</v>
      </c>
      <c r="F56" s="153" t="s">
        <v>224</v>
      </c>
      <c r="G56" s="153" t="s">
        <v>27</v>
      </c>
      <c r="H56" s="153" t="s">
        <v>225</v>
      </c>
    </row>
    <row r="57" spans="1:8" ht="231" customHeight="1">
      <c r="A57" s="155" t="s">
        <v>226</v>
      </c>
      <c r="B57" s="154" t="s">
        <v>227</v>
      </c>
      <c r="C57" s="154" t="s">
        <v>228</v>
      </c>
      <c r="D57" s="154" t="s">
        <v>229</v>
      </c>
      <c r="E57" s="154" t="s">
        <v>230</v>
      </c>
      <c r="F57" s="154" t="s">
        <v>231</v>
      </c>
      <c r="G57" s="156">
        <v>1</v>
      </c>
      <c r="H57" s="154" t="s">
        <v>232</v>
      </c>
    </row>
    <row r="58" spans="1:8" ht="17.25" customHeight="1">
      <c r="A58" s="157"/>
      <c r="B58" s="158"/>
      <c r="C58" s="158"/>
      <c r="D58" s="158"/>
      <c r="E58" s="158"/>
      <c r="F58" s="158"/>
      <c r="G58" s="159"/>
      <c r="H58" s="158"/>
    </row>
    <row r="59" spans="1:8" ht="26.25" customHeight="1">
      <c r="A59" s="160" t="s">
        <v>233</v>
      </c>
      <c r="B59"/>
      <c r="C59"/>
      <c r="D59"/>
      <c r="E59"/>
      <c r="F59"/>
      <c r="G59" s="159"/>
      <c r="H59" s="158"/>
    </row>
    <row r="60" spans="1:8" ht="15" customHeight="1">
      <c r="A60" s="224" t="s">
        <v>234</v>
      </c>
      <c r="B60" s="225"/>
      <c r="C60" s="225"/>
      <c r="D60" s="225"/>
      <c r="E60" s="225"/>
      <c r="F60" s="226"/>
      <c r="G60" s="159"/>
      <c r="H60" s="158"/>
    </row>
    <row r="61" spans="1:8" ht="20.25" customHeight="1">
      <c r="A61" s="153" t="s">
        <v>22</v>
      </c>
      <c r="B61" s="153" t="s">
        <v>23</v>
      </c>
      <c r="C61" s="153" t="s">
        <v>235</v>
      </c>
      <c r="D61" s="153" t="s">
        <v>236</v>
      </c>
      <c r="E61" s="153" t="s">
        <v>237</v>
      </c>
      <c r="F61" s="153" t="s">
        <v>238</v>
      </c>
      <c r="G61" s="159"/>
      <c r="H61" s="158"/>
    </row>
    <row r="62" spans="1:8" ht="19.5" customHeight="1">
      <c r="A62" s="227" t="s">
        <v>239</v>
      </c>
      <c r="B62" s="228"/>
      <c r="C62" s="228"/>
      <c r="D62" s="228"/>
      <c r="E62" s="228"/>
      <c r="F62" s="229"/>
      <c r="G62" s="159"/>
      <c r="H62" s="158"/>
    </row>
    <row r="63" spans="1:8" ht="15" customHeight="1">
      <c r="A63" s="157"/>
      <c r="B63" s="158"/>
      <c r="C63" s="158"/>
      <c r="D63" s="158"/>
      <c r="E63" s="158"/>
      <c r="F63" s="158"/>
      <c r="G63" s="159"/>
      <c r="H63" s="158"/>
    </row>
    <row r="64" spans="1:8">
      <c r="A64" s="2" t="s">
        <v>28</v>
      </c>
    </row>
    <row r="65" spans="1:8" ht="42" customHeight="1">
      <c r="A65" s="109" t="s">
        <v>22</v>
      </c>
      <c r="B65" s="109" t="s">
        <v>23</v>
      </c>
      <c r="C65" s="109" t="s">
        <v>24</v>
      </c>
      <c r="D65" s="109" t="s">
        <v>25</v>
      </c>
      <c r="E65" s="109" t="s">
        <v>26</v>
      </c>
      <c r="F65" s="109" t="s">
        <v>27</v>
      </c>
      <c r="G65" s="109" t="s">
        <v>82</v>
      </c>
      <c r="H65" s="110" t="s">
        <v>83</v>
      </c>
    </row>
    <row r="66" spans="1:8" s="25" customFormat="1" ht="139.5" customHeight="1">
      <c r="A66" s="161">
        <v>1</v>
      </c>
      <c r="B66" s="174" t="s">
        <v>240</v>
      </c>
      <c r="C66" s="172" t="s">
        <v>241</v>
      </c>
      <c r="D66" s="175" t="s">
        <v>242</v>
      </c>
      <c r="E66" s="171" t="s">
        <v>243</v>
      </c>
      <c r="F66" s="173">
        <v>0.68</v>
      </c>
      <c r="G66" s="172" t="s">
        <v>244</v>
      </c>
      <c r="H66" s="176" t="s">
        <v>245</v>
      </c>
    </row>
    <row r="67" spans="1:8" s="25" customFormat="1" ht="366" customHeight="1">
      <c r="A67" s="161">
        <v>2</v>
      </c>
      <c r="B67" s="174" t="s">
        <v>246</v>
      </c>
      <c r="C67" s="172" t="s">
        <v>247</v>
      </c>
      <c r="D67" s="175" t="s">
        <v>248</v>
      </c>
      <c r="E67" s="172" t="s">
        <v>249</v>
      </c>
      <c r="F67" s="173">
        <v>0</v>
      </c>
      <c r="G67" s="172" t="s">
        <v>250</v>
      </c>
      <c r="H67" s="176" t="s">
        <v>251</v>
      </c>
    </row>
    <row r="68" spans="1:8" s="25" customFormat="1" ht="377.25" customHeight="1">
      <c r="A68" s="161">
        <v>3</v>
      </c>
      <c r="B68" s="177" t="s">
        <v>252</v>
      </c>
      <c r="C68" s="172" t="s">
        <v>253</v>
      </c>
      <c r="D68" s="178" t="s">
        <v>254</v>
      </c>
      <c r="E68" s="139" t="s">
        <v>255</v>
      </c>
      <c r="F68" s="179" t="s">
        <v>256</v>
      </c>
      <c r="G68" s="178" t="s">
        <v>257</v>
      </c>
      <c r="H68" s="180" t="s">
        <v>258</v>
      </c>
    </row>
    <row r="69" spans="1:8" ht="120">
      <c r="A69" s="161">
        <v>4</v>
      </c>
      <c r="B69" s="174" t="s">
        <v>259</v>
      </c>
      <c r="C69" s="172" t="s">
        <v>260</v>
      </c>
      <c r="D69" s="178" t="s">
        <v>261</v>
      </c>
      <c r="E69" s="139" t="s">
        <v>262</v>
      </c>
      <c r="F69" s="181">
        <v>0.2059</v>
      </c>
      <c r="G69" s="178" t="s">
        <v>263</v>
      </c>
      <c r="H69" s="180" t="s">
        <v>264</v>
      </c>
    </row>
    <row r="70" spans="1:8" ht="120">
      <c r="A70" s="161">
        <v>5</v>
      </c>
      <c r="B70" s="174" t="s">
        <v>265</v>
      </c>
      <c r="C70" s="172" t="s">
        <v>266</v>
      </c>
      <c r="D70" s="178" t="s">
        <v>267</v>
      </c>
      <c r="E70" s="139" t="s">
        <v>262</v>
      </c>
      <c r="F70" s="181">
        <v>0.44330000000000003</v>
      </c>
      <c r="G70" s="178" t="s">
        <v>268</v>
      </c>
      <c r="H70" s="180" t="s">
        <v>269</v>
      </c>
    </row>
    <row r="71" spans="1:8" ht="105">
      <c r="A71" s="161">
        <v>6</v>
      </c>
      <c r="B71" s="177" t="s">
        <v>270</v>
      </c>
      <c r="C71" s="182" t="s">
        <v>271</v>
      </c>
      <c r="D71" s="178" t="s">
        <v>272</v>
      </c>
      <c r="E71" s="139" t="s">
        <v>273</v>
      </c>
      <c r="F71" s="173">
        <v>0.6</v>
      </c>
      <c r="G71" s="178" t="s">
        <v>274</v>
      </c>
      <c r="H71" s="180" t="s">
        <v>275</v>
      </c>
    </row>
    <row r="72" spans="1:8" customFormat="1" ht="90">
      <c r="A72" s="161">
        <v>7</v>
      </c>
      <c r="B72" s="174" t="s">
        <v>276</v>
      </c>
      <c r="C72" s="172" t="s">
        <v>277</v>
      </c>
      <c r="D72" s="178" t="s">
        <v>278</v>
      </c>
      <c r="E72" s="139" t="s">
        <v>279</v>
      </c>
      <c r="F72" s="183"/>
      <c r="G72" s="182" t="s">
        <v>280</v>
      </c>
      <c r="H72" s="180" t="s">
        <v>275</v>
      </c>
    </row>
    <row r="73" spans="1:8" customFormat="1" ht="131.25" customHeight="1">
      <c r="A73" s="161">
        <v>8</v>
      </c>
      <c r="B73" s="177" t="s">
        <v>281</v>
      </c>
      <c r="C73" s="182" t="s">
        <v>282</v>
      </c>
      <c r="D73" s="178" t="s">
        <v>283</v>
      </c>
      <c r="E73" s="139" t="s">
        <v>262</v>
      </c>
      <c r="F73" s="179" t="s">
        <v>256</v>
      </c>
      <c r="G73" s="178" t="s">
        <v>284</v>
      </c>
      <c r="H73" s="180" t="s">
        <v>285</v>
      </c>
    </row>
    <row r="74" spans="1:8" customFormat="1" ht="14.25" customHeight="1">
      <c r="A74" s="189"/>
      <c r="B74" s="190"/>
      <c r="C74" s="191"/>
      <c r="D74" s="192"/>
      <c r="E74" s="193"/>
      <c r="F74" s="194"/>
      <c r="G74" s="184"/>
      <c r="H74" s="185"/>
    </row>
    <row r="75" spans="1:8" customFormat="1" ht="32.25" customHeight="1">
      <c r="A75" s="2" t="s">
        <v>29</v>
      </c>
      <c r="B75" s="186"/>
      <c r="C75" s="186"/>
      <c r="D75" s="186"/>
      <c r="E75" s="186"/>
      <c r="F75" s="186"/>
      <c r="G75" s="184"/>
      <c r="H75" s="185"/>
    </row>
    <row r="76" spans="1:8" customFormat="1" ht="97.5" customHeight="1">
      <c r="A76" s="187" t="s">
        <v>30</v>
      </c>
      <c r="B76" s="187" t="s">
        <v>31</v>
      </c>
      <c r="C76" s="187" t="s">
        <v>32</v>
      </c>
      <c r="D76" s="187" t="s">
        <v>33</v>
      </c>
      <c r="E76" s="188" t="s">
        <v>34</v>
      </c>
      <c r="F76" s="187" t="s">
        <v>35</v>
      </c>
      <c r="G76" s="184"/>
      <c r="H76" s="185"/>
    </row>
    <row r="77" spans="1:8" customFormat="1" ht="108" customHeight="1">
      <c r="A77" s="248">
        <v>399228</v>
      </c>
      <c r="B77" s="249" t="s">
        <v>170</v>
      </c>
      <c r="C77" s="250">
        <v>4807000000</v>
      </c>
      <c r="D77" s="247" t="s">
        <v>171</v>
      </c>
      <c r="E77" s="249" t="s">
        <v>293</v>
      </c>
      <c r="F77" s="251" t="s">
        <v>172</v>
      </c>
      <c r="G77" s="184"/>
      <c r="H77" s="185"/>
    </row>
    <row r="78" spans="1:8" customFormat="1" ht="97.5" customHeight="1">
      <c r="A78" s="248">
        <v>399381</v>
      </c>
      <c r="B78" s="249" t="s">
        <v>173</v>
      </c>
      <c r="C78" s="250">
        <v>212336000</v>
      </c>
      <c r="D78" s="252" t="s">
        <v>174</v>
      </c>
      <c r="E78" s="249" t="s">
        <v>293</v>
      </c>
      <c r="F78" s="251" t="s">
        <v>175</v>
      </c>
      <c r="G78" s="184"/>
      <c r="H78" s="185"/>
    </row>
    <row r="79" spans="1:8" customFormat="1" ht="109.5" customHeight="1">
      <c r="A79" s="248">
        <v>393920</v>
      </c>
      <c r="B79" s="249" t="s">
        <v>176</v>
      </c>
      <c r="C79" s="250">
        <v>197800000</v>
      </c>
      <c r="D79" s="247" t="s">
        <v>177</v>
      </c>
      <c r="E79" s="249" t="s">
        <v>293</v>
      </c>
      <c r="F79" s="251" t="s">
        <v>178</v>
      </c>
    </row>
    <row r="80" spans="1:8" ht="15.75">
      <c r="A80" s="16"/>
      <c r="B80" s="6"/>
      <c r="C80" s="17"/>
      <c r="D80" s="18"/>
      <c r="E80" s="19"/>
      <c r="F80" s="20"/>
      <c r="G80" s="21"/>
    </row>
    <row r="81" spans="1:10">
      <c r="A81" s="2" t="s">
        <v>36</v>
      </c>
      <c r="G81" s="21"/>
    </row>
    <row r="82" spans="1:10" ht="30">
      <c r="A82" s="111" t="s">
        <v>37</v>
      </c>
      <c r="B82" s="111" t="s">
        <v>38</v>
      </c>
      <c r="C82" s="111" t="s">
        <v>23</v>
      </c>
      <c r="D82" s="112" t="s">
        <v>39</v>
      </c>
      <c r="E82" s="112" t="s">
        <v>40</v>
      </c>
      <c r="F82" s="112" t="s">
        <v>41</v>
      </c>
      <c r="G82" s="113" t="s">
        <v>42</v>
      </c>
    </row>
    <row r="83" spans="1:10" s="32" customFormat="1" ht="42.75" customHeight="1">
      <c r="A83" s="195">
        <v>100</v>
      </c>
      <c r="B83" s="196"/>
      <c r="C83" s="142" t="s">
        <v>211</v>
      </c>
      <c r="D83" s="145">
        <v>39181490204</v>
      </c>
      <c r="E83" s="146">
        <v>19445089619</v>
      </c>
      <c r="F83" s="147">
        <v>19736400585</v>
      </c>
      <c r="G83" s="152" t="s">
        <v>179</v>
      </c>
      <c r="H83" s="121"/>
      <c r="I83" s="33"/>
      <c r="J83" s="34"/>
    </row>
    <row r="84" spans="1:10" s="35" customFormat="1" ht="42.75" customHeight="1">
      <c r="A84" s="197"/>
      <c r="B84" s="198">
        <v>110</v>
      </c>
      <c r="C84" s="143" t="s">
        <v>180</v>
      </c>
      <c r="D84" s="148">
        <v>26147349800</v>
      </c>
      <c r="E84" s="149">
        <v>11220043467</v>
      </c>
      <c r="F84" s="150">
        <v>14927306333</v>
      </c>
      <c r="G84" s="152" t="s">
        <v>179</v>
      </c>
      <c r="H84" s="121"/>
      <c r="I84" s="36"/>
      <c r="J84" s="37"/>
    </row>
    <row r="85" spans="1:10" s="35" customFormat="1" ht="42.75" customHeight="1">
      <c r="A85" s="197"/>
      <c r="B85" s="198">
        <v>120</v>
      </c>
      <c r="C85" s="143" t="s">
        <v>181</v>
      </c>
      <c r="D85" s="148">
        <v>625962242</v>
      </c>
      <c r="E85" s="149">
        <v>250027292</v>
      </c>
      <c r="F85" s="150">
        <v>375934950</v>
      </c>
      <c r="G85" s="152" t="s">
        <v>179</v>
      </c>
      <c r="H85" s="121"/>
      <c r="I85" s="37"/>
      <c r="J85" s="38"/>
    </row>
    <row r="86" spans="1:10" s="35" customFormat="1" ht="45.75" customHeight="1">
      <c r="A86" s="197"/>
      <c r="B86" s="198">
        <v>130</v>
      </c>
      <c r="C86" s="143" t="s">
        <v>182</v>
      </c>
      <c r="D86" s="148">
        <v>7954083046</v>
      </c>
      <c r="E86" s="149">
        <v>5554465040</v>
      </c>
      <c r="F86" s="150">
        <v>2399618006</v>
      </c>
      <c r="G86" s="152" t="s">
        <v>179</v>
      </c>
      <c r="H86" s="121"/>
      <c r="I86" s="37"/>
      <c r="J86" s="38"/>
    </row>
    <row r="87" spans="1:10" s="35" customFormat="1" ht="48" customHeight="1">
      <c r="A87" s="197"/>
      <c r="B87" s="198">
        <v>140</v>
      </c>
      <c r="C87" s="143" t="s">
        <v>183</v>
      </c>
      <c r="D87" s="148">
        <v>3231500000</v>
      </c>
      <c r="E87" s="149">
        <v>1843327575</v>
      </c>
      <c r="F87" s="150">
        <v>1388172425</v>
      </c>
      <c r="G87" s="152" t="s">
        <v>179</v>
      </c>
      <c r="H87" s="121"/>
      <c r="I87" s="37"/>
      <c r="J87" s="38"/>
    </row>
    <row r="88" spans="1:10" s="35" customFormat="1" ht="47.25" customHeight="1">
      <c r="A88" s="197"/>
      <c r="B88" s="198">
        <v>190</v>
      </c>
      <c r="C88" s="143" t="s">
        <v>184</v>
      </c>
      <c r="D88" s="148">
        <v>1222595116</v>
      </c>
      <c r="E88" s="149">
        <v>577226245</v>
      </c>
      <c r="F88" s="150">
        <v>645368871</v>
      </c>
      <c r="G88" s="152" t="s">
        <v>179</v>
      </c>
      <c r="H88" s="122"/>
      <c r="I88" s="37"/>
      <c r="J88" s="38"/>
    </row>
    <row r="89" spans="1:10" s="35" customFormat="1" ht="47.25" customHeight="1">
      <c r="A89" s="195">
        <v>200</v>
      </c>
      <c r="B89" s="196"/>
      <c r="C89" s="142" t="s">
        <v>212</v>
      </c>
      <c r="D89" s="145">
        <v>10022373686</v>
      </c>
      <c r="E89" s="146">
        <v>3164779918</v>
      </c>
      <c r="F89" s="147">
        <v>6857593768</v>
      </c>
      <c r="G89" s="152" t="s">
        <v>179</v>
      </c>
      <c r="H89" s="121"/>
      <c r="I89" s="37"/>
      <c r="J89" s="38"/>
    </row>
    <row r="90" spans="1:10" s="35" customFormat="1" ht="45" customHeight="1">
      <c r="A90" s="197"/>
      <c r="B90" s="198">
        <v>210</v>
      </c>
      <c r="C90" s="143" t="s">
        <v>185</v>
      </c>
      <c r="D90" s="148">
        <v>721053754</v>
      </c>
      <c r="E90" s="149">
        <v>334919313</v>
      </c>
      <c r="F90" s="150">
        <v>386134441</v>
      </c>
      <c r="G90" s="152" t="s">
        <v>179</v>
      </c>
      <c r="H90" s="121"/>
      <c r="I90" s="37"/>
      <c r="J90" s="38"/>
    </row>
    <row r="91" spans="1:10" s="35" customFormat="1" ht="45.75" customHeight="1">
      <c r="A91" s="197"/>
      <c r="B91" s="198">
        <v>220</v>
      </c>
      <c r="C91" s="143" t="s">
        <v>186</v>
      </c>
      <c r="D91" s="148">
        <v>26820000</v>
      </c>
      <c r="E91" s="149">
        <v>1267814</v>
      </c>
      <c r="F91" s="150">
        <v>25552186</v>
      </c>
      <c r="G91" s="152" t="s">
        <v>179</v>
      </c>
      <c r="H91" s="121"/>
      <c r="I91" s="37"/>
      <c r="J91" s="38"/>
    </row>
    <row r="92" spans="1:10" s="35" customFormat="1" ht="44.25" customHeight="1">
      <c r="A92" s="197"/>
      <c r="B92" s="198">
        <v>230</v>
      </c>
      <c r="C92" s="143" t="s">
        <v>187</v>
      </c>
      <c r="D92" s="148">
        <v>3691936659</v>
      </c>
      <c r="E92" s="149">
        <v>1578600026</v>
      </c>
      <c r="F92" s="150">
        <v>2113336633</v>
      </c>
      <c r="G92" s="152" t="s">
        <v>179</v>
      </c>
      <c r="H92" s="121"/>
      <c r="I92" s="37"/>
      <c r="J92" s="38"/>
    </row>
    <row r="93" spans="1:10" s="35" customFormat="1" ht="45" customHeight="1">
      <c r="A93" s="197"/>
      <c r="B93" s="198">
        <v>240</v>
      </c>
      <c r="C93" s="143" t="s">
        <v>188</v>
      </c>
      <c r="D93" s="148">
        <v>3643889326</v>
      </c>
      <c r="E93" s="149">
        <v>722808193</v>
      </c>
      <c r="F93" s="150">
        <v>2921081133</v>
      </c>
      <c r="G93" s="152" t="s">
        <v>179</v>
      </c>
      <c r="H93" s="121"/>
      <c r="I93" s="37"/>
      <c r="J93" s="38"/>
    </row>
    <row r="94" spans="1:10" s="35" customFormat="1" ht="45.75" customHeight="1">
      <c r="A94" s="197"/>
      <c r="B94" s="198">
        <v>260</v>
      </c>
      <c r="C94" s="143" t="s">
        <v>189</v>
      </c>
      <c r="D94" s="148">
        <v>1068451726</v>
      </c>
      <c r="E94" s="149">
        <v>231849742</v>
      </c>
      <c r="F94" s="150">
        <v>836601984</v>
      </c>
      <c r="G94" s="152" t="s">
        <v>179</v>
      </c>
      <c r="H94" s="121"/>
      <c r="I94" s="37"/>
      <c r="J94" s="38"/>
    </row>
    <row r="95" spans="1:10" s="35" customFormat="1" ht="45.75" customHeight="1">
      <c r="A95" s="197"/>
      <c r="B95" s="198">
        <v>280</v>
      </c>
      <c r="C95" s="143" t="s">
        <v>190</v>
      </c>
      <c r="D95" s="148">
        <v>602962320</v>
      </c>
      <c r="E95" s="149">
        <v>226363638</v>
      </c>
      <c r="F95" s="150">
        <v>376598682</v>
      </c>
      <c r="G95" s="152" t="s">
        <v>179</v>
      </c>
      <c r="H95" s="121"/>
      <c r="I95" s="37"/>
      <c r="J95" s="38"/>
    </row>
    <row r="96" spans="1:10" s="35" customFormat="1" ht="51" customHeight="1">
      <c r="A96" s="197"/>
      <c r="B96" s="198">
        <v>290</v>
      </c>
      <c r="C96" s="143" t="s">
        <v>191</v>
      </c>
      <c r="D96" s="148">
        <v>267259901</v>
      </c>
      <c r="E96" s="149">
        <v>68971192</v>
      </c>
      <c r="F96" s="150">
        <v>198288709</v>
      </c>
      <c r="G96" s="152" t="s">
        <v>179</v>
      </c>
      <c r="H96" s="122"/>
      <c r="I96" s="37"/>
      <c r="J96" s="38"/>
    </row>
    <row r="97" spans="1:10" s="35" customFormat="1" ht="48" customHeight="1">
      <c r="A97" s="195">
        <v>300</v>
      </c>
      <c r="B97" s="196"/>
      <c r="C97" s="142" t="s">
        <v>213</v>
      </c>
      <c r="D97" s="145">
        <v>4820694116</v>
      </c>
      <c r="E97" s="146">
        <v>1189659139</v>
      </c>
      <c r="F97" s="147">
        <v>3631034977</v>
      </c>
      <c r="G97" s="152" t="s">
        <v>179</v>
      </c>
      <c r="H97" s="121"/>
      <c r="I97" s="37"/>
      <c r="J97" s="38"/>
    </row>
    <row r="98" spans="1:10" s="35" customFormat="1" ht="50.25" customHeight="1">
      <c r="A98" s="197"/>
      <c r="B98" s="198">
        <v>310</v>
      </c>
      <c r="C98" s="143" t="s">
        <v>192</v>
      </c>
      <c r="D98" s="148">
        <v>21284000</v>
      </c>
      <c r="E98" s="144">
        <v>0</v>
      </c>
      <c r="F98" s="150">
        <v>21284000</v>
      </c>
      <c r="G98" s="152" t="s">
        <v>179</v>
      </c>
      <c r="H98" s="121"/>
      <c r="I98" s="37"/>
      <c r="J98" s="38"/>
    </row>
    <row r="99" spans="1:10" s="35" customFormat="1" ht="45.75" customHeight="1">
      <c r="A99" s="197"/>
      <c r="B99" s="198">
        <v>320</v>
      </c>
      <c r="C99" s="143" t="s">
        <v>193</v>
      </c>
      <c r="D99" s="148">
        <v>88797800</v>
      </c>
      <c r="E99" s="144">
        <v>0</v>
      </c>
      <c r="F99" s="150">
        <v>88797800</v>
      </c>
      <c r="G99" s="152" t="s">
        <v>179</v>
      </c>
      <c r="H99" s="121"/>
      <c r="I99" s="37"/>
      <c r="J99" s="38"/>
    </row>
    <row r="100" spans="1:10" s="35" customFormat="1" ht="50.25" customHeight="1">
      <c r="A100" s="197"/>
      <c r="B100" s="198">
        <v>330</v>
      </c>
      <c r="C100" s="143" t="s">
        <v>194</v>
      </c>
      <c r="D100" s="148">
        <v>642849700</v>
      </c>
      <c r="E100" s="149">
        <v>255638149</v>
      </c>
      <c r="F100" s="150">
        <v>387211551</v>
      </c>
      <c r="G100" s="152" t="s">
        <v>179</v>
      </c>
      <c r="H100" s="121"/>
      <c r="I100" s="37"/>
      <c r="J100" s="38"/>
    </row>
    <row r="101" spans="1:10" s="35" customFormat="1" ht="45" customHeight="1">
      <c r="A101" s="197"/>
      <c r="B101" s="198">
        <v>340</v>
      </c>
      <c r="C101" s="143" t="s">
        <v>195</v>
      </c>
      <c r="D101" s="148">
        <v>559317075</v>
      </c>
      <c r="E101" s="149">
        <v>76820423</v>
      </c>
      <c r="F101" s="150">
        <v>482496652</v>
      </c>
      <c r="G101" s="152" t="s">
        <v>179</v>
      </c>
      <c r="H101" s="121"/>
      <c r="I101" s="37"/>
      <c r="J101" s="38"/>
    </row>
    <row r="102" spans="1:10" s="35" customFormat="1" ht="45" customHeight="1">
      <c r="A102" s="197"/>
      <c r="B102" s="198">
        <v>350</v>
      </c>
      <c r="C102" s="143" t="s">
        <v>196</v>
      </c>
      <c r="D102" s="148">
        <v>1977267900</v>
      </c>
      <c r="E102" s="149">
        <v>125871392</v>
      </c>
      <c r="F102" s="150">
        <v>1851396508</v>
      </c>
      <c r="G102" s="152" t="s">
        <v>179</v>
      </c>
      <c r="H102" s="121"/>
      <c r="I102" s="37"/>
      <c r="J102" s="38"/>
    </row>
    <row r="103" spans="1:10" s="35" customFormat="1" ht="46.5" customHeight="1">
      <c r="A103" s="197"/>
      <c r="B103" s="198">
        <v>360</v>
      </c>
      <c r="C103" s="143" t="s">
        <v>197</v>
      </c>
      <c r="D103" s="148">
        <v>483355095</v>
      </c>
      <c r="E103" s="149">
        <v>426852486</v>
      </c>
      <c r="F103" s="150">
        <v>56502609</v>
      </c>
      <c r="G103" s="152" t="s">
        <v>179</v>
      </c>
      <c r="H103" s="121"/>
      <c r="I103" s="37"/>
      <c r="J103" s="38"/>
    </row>
    <row r="104" spans="1:10" s="35" customFormat="1" ht="48" customHeight="1">
      <c r="A104" s="197"/>
      <c r="B104" s="198">
        <v>390</v>
      </c>
      <c r="C104" s="143" t="s">
        <v>198</v>
      </c>
      <c r="D104" s="148">
        <v>1047822546</v>
      </c>
      <c r="E104" s="149">
        <v>304476689</v>
      </c>
      <c r="F104" s="150">
        <v>743345857</v>
      </c>
      <c r="G104" s="152" t="s">
        <v>179</v>
      </c>
      <c r="H104" s="122"/>
      <c r="I104" s="37"/>
      <c r="J104" s="38"/>
    </row>
    <row r="105" spans="1:10" s="35" customFormat="1" ht="48" customHeight="1">
      <c r="A105" s="195">
        <v>500</v>
      </c>
      <c r="B105" s="196"/>
      <c r="C105" s="142" t="s">
        <v>214</v>
      </c>
      <c r="D105" s="145">
        <v>15403279181</v>
      </c>
      <c r="E105" s="146">
        <v>1439228678</v>
      </c>
      <c r="F105" s="147">
        <v>13964050503</v>
      </c>
      <c r="G105" s="152" t="s">
        <v>179</v>
      </c>
      <c r="H105" s="121"/>
      <c r="I105" s="37"/>
      <c r="J105" s="38"/>
    </row>
    <row r="106" spans="1:10" s="32" customFormat="1" ht="49.5" customHeight="1">
      <c r="A106" s="197"/>
      <c r="B106" s="198">
        <v>520</v>
      </c>
      <c r="C106" s="143" t="s">
        <v>199</v>
      </c>
      <c r="D106" s="148">
        <v>889871798</v>
      </c>
      <c r="E106" s="144">
        <v>0</v>
      </c>
      <c r="F106" s="150">
        <v>889871798</v>
      </c>
      <c r="G106" s="152" t="s">
        <v>179</v>
      </c>
      <c r="H106" s="121"/>
      <c r="I106" s="34"/>
      <c r="J106" s="34"/>
    </row>
    <row r="107" spans="1:10" s="35" customFormat="1" ht="51.75" customHeight="1">
      <c r="A107" s="197"/>
      <c r="B107" s="198">
        <v>530</v>
      </c>
      <c r="C107" s="143" t="s">
        <v>200</v>
      </c>
      <c r="D107" s="148">
        <v>10333094155</v>
      </c>
      <c r="E107" s="149">
        <v>1021935269</v>
      </c>
      <c r="F107" s="150">
        <v>9311158886</v>
      </c>
      <c r="G107" s="152" t="s">
        <v>179</v>
      </c>
      <c r="H107" s="121"/>
      <c r="I107" s="37"/>
      <c r="J107" s="38"/>
    </row>
    <row r="108" spans="1:10" s="35" customFormat="1" ht="51" customHeight="1">
      <c r="A108" s="197"/>
      <c r="B108" s="198">
        <v>540</v>
      </c>
      <c r="C108" s="143" t="s">
        <v>201</v>
      </c>
      <c r="D108" s="148">
        <v>942192041</v>
      </c>
      <c r="E108" s="149">
        <v>77251682</v>
      </c>
      <c r="F108" s="150">
        <v>864940359</v>
      </c>
      <c r="G108" s="152" t="s">
        <v>179</v>
      </c>
      <c r="H108" s="121"/>
      <c r="I108" s="39"/>
      <c r="J108" s="38"/>
    </row>
    <row r="109" spans="1:10" s="35" customFormat="1" ht="51" customHeight="1">
      <c r="A109" s="197"/>
      <c r="B109" s="198">
        <v>570</v>
      </c>
      <c r="C109" s="143" t="s">
        <v>202</v>
      </c>
      <c r="D109" s="148">
        <v>508795900</v>
      </c>
      <c r="E109" s="149">
        <v>340041727</v>
      </c>
      <c r="F109" s="150">
        <v>168754173</v>
      </c>
      <c r="G109" s="152" t="s">
        <v>179</v>
      </c>
      <c r="H109" s="121"/>
      <c r="I109" s="37"/>
      <c r="J109" s="40"/>
    </row>
    <row r="110" spans="1:10" s="35" customFormat="1" ht="48.75" customHeight="1">
      <c r="A110" s="197"/>
      <c r="B110" s="198">
        <v>590</v>
      </c>
      <c r="C110" s="143" t="s">
        <v>203</v>
      </c>
      <c r="D110" s="148">
        <v>2729325287</v>
      </c>
      <c r="E110" s="144">
        <v>0</v>
      </c>
      <c r="F110" s="150">
        <v>2729325287</v>
      </c>
      <c r="G110" s="152" t="s">
        <v>179</v>
      </c>
      <c r="H110" s="122"/>
      <c r="I110" s="37"/>
      <c r="J110" s="37"/>
    </row>
    <row r="111" spans="1:10" s="35" customFormat="1" ht="48.75" customHeight="1">
      <c r="A111" s="195">
        <v>800</v>
      </c>
      <c r="B111" s="196"/>
      <c r="C111" s="142" t="s">
        <v>215</v>
      </c>
      <c r="D111" s="145">
        <v>619000000</v>
      </c>
      <c r="E111" s="146">
        <v>90420713</v>
      </c>
      <c r="F111" s="147">
        <v>528579287</v>
      </c>
      <c r="G111" s="152" t="s">
        <v>179</v>
      </c>
      <c r="H111" s="121"/>
      <c r="I111" s="37"/>
      <c r="J111" s="37"/>
    </row>
    <row r="112" spans="1:10" s="35" customFormat="1" ht="51.75" customHeight="1">
      <c r="A112" s="197"/>
      <c r="B112" s="198">
        <v>840</v>
      </c>
      <c r="C112" s="143" t="s">
        <v>204</v>
      </c>
      <c r="D112" s="148">
        <v>30000000</v>
      </c>
      <c r="E112" s="144">
        <v>0</v>
      </c>
      <c r="F112" s="150">
        <v>30000000</v>
      </c>
      <c r="G112" s="152" t="s">
        <v>179</v>
      </c>
      <c r="H112" s="121"/>
      <c r="I112" s="37"/>
      <c r="J112" s="37"/>
    </row>
    <row r="113" spans="1:10" s="35" customFormat="1" ht="47.25" customHeight="1">
      <c r="A113" s="197"/>
      <c r="B113" s="198">
        <v>850</v>
      </c>
      <c r="C113" s="143" t="s">
        <v>205</v>
      </c>
      <c r="D113" s="148">
        <v>589000000</v>
      </c>
      <c r="E113" s="149">
        <v>90420713</v>
      </c>
      <c r="F113" s="150">
        <v>498579287</v>
      </c>
      <c r="G113" s="152" t="s">
        <v>179</v>
      </c>
      <c r="H113" s="121"/>
      <c r="I113" s="40"/>
      <c r="J113" s="41"/>
    </row>
    <row r="114" spans="1:10" s="32" customFormat="1" ht="54.75" customHeight="1">
      <c r="A114" s="195">
        <v>900</v>
      </c>
      <c r="B114" s="196"/>
      <c r="C114" s="142" t="s">
        <v>216</v>
      </c>
      <c r="D114" s="145">
        <v>1434926268</v>
      </c>
      <c r="E114" s="146">
        <v>1247354681</v>
      </c>
      <c r="F114" s="147">
        <v>187571587</v>
      </c>
      <c r="G114" s="152" t="s">
        <v>179</v>
      </c>
      <c r="H114" s="122"/>
      <c r="I114" s="34"/>
      <c r="J114" s="34"/>
    </row>
    <row r="115" spans="1:10" s="35" customFormat="1" ht="51" customHeight="1">
      <c r="A115" s="197"/>
      <c r="B115" s="198">
        <v>910</v>
      </c>
      <c r="C115" s="143" t="s">
        <v>206</v>
      </c>
      <c r="D115" s="148">
        <v>555515000</v>
      </c>
      <c r="E115" s="149">
        <v>369943413</v>
      </c>
      <c r="F115" s="150">
        <v>185571587</v>
      </c>
      <c r="G115" s="152" t="s">
        <v>179</v>
      </c>
      <c r="H115" s="121"/>
      <c r="I115" s="39"/>
      <c r="J115" s="38"/>
    </row>
    <row r="116" spans="1:10" s="35" customFormat="1" ht="57" customHeight="1">
      <c r="A116" s="197"/>
      <c r="B116" s="198">
        <v>920</v>
      </c>
      <c r="C116" s="143" t="s">
        <v>207</v>
      </c>
      <c r="D116" s="148">
        <v>29000000</v>
      </c>
      <c r="E116" s="149">
        <v>27000000</v>
      </c>
      <c r="F116" s="150">
        <v>2000000</v>
      </c>
      <c r="G116" s="152" t="s">
        <v>179</v>
      </c>
      <c r="H116" s="121"/>
      <c r="I116" s="40"/>
      <c r="J116" s="37"/>
    </row>
    <row r="117" spans="1:10" s="35" customFormat="1" ht="45" customHeight="1">
      <c r="A117" s="197"/>
      <c r="B117" s="198">
        <v>960</v>
      </c>
      <c r="C117" s="143" t="s">
        <v>208</v>
      </c>
      <c r="D117" s="148">
        <v>356363427</v>
      </c>
      <c r="E117" s="149">
        <v>356363427</v>
      </c>
      <c r="F117" s="151">
        <v>0</v>
      </c>
      <c r="G117" s="152" t="s">
        <v>179</v>
      </c>
      <c r="H117" s="121"/>
      <c r="I117" s="37"/>
      <c r="J117" s="38"/>
    </row>
    <row r="118" spans="1:10" s="35" customFormat="1" ht="47.25" customHeight="1">
      <c r="A118" s="197"/>
      <c r="B118" s="198">
        <v>980</v>
      </c>
      <c r="C118" s="143" t="s">
        <v>209</v>
      </c>
      <c r="D118" s="148">
        <v>494047841</v>
      </c>
      <c r="E118" s="149">
        <v>494047841</v>
      </c>
      <c r="F118" s="151">
        <v>0</v>
      </c>
      <c r="G118" s="152" t="s">
        <v>179</v>
      </c>
      <c r="H118" s="121"/>
      <c r="I118" s="37"/>
      <c r="J118" s="41"/>
    </row>
    <row r="119" spans="1:10" s="35" customFormat="1" ht="15" customHeight="1">
      <c r="A119" s="123"/>
      <c r="B119" s="124"/>
      <c r="C119" s="125"/>
      <c r="D119" s="126"/>
      <c r="E119" s="127"/>
      <c r="F119" s="128"/>
      <c r="G119" s="129"/>
      <c r="H119" s="123"/>
      <c r="I119" s="37"/>
      <c r="J119" s="41"/>
    </row>
    <row r="120" spans="1:10" s="35" customFormat="1" ht="15" customHeight="1">
      <c r="A120" s="123"/>
      <c r="B120" s="124"/>
      <c r="C120" s="125"/>
      <c r="D120" s="126"/>
      <c r="E120" s="127"/>
      <c r="F120" s="128"/>
      <c r="G120" s="129"/>
      <c r="H120" s="123"/>
      <c r="I120" s="37"/>
      <c r="J120" s="41"/>
    </row>
    <row r="121" spans="1:10" ht="26.25" customHeight="1">
      <c r="A121" s="2" t="s">
        <v>43</v>
      </c>
    </row>
    <row r="122" spans="1:10">
      <c r="A122" s="104" t="s">
        <v>5</v>
      </c>
      <c r="B122" s="104" t="s">
        <v>44</v>
      </c>
      <c r="C122" s="104" t="s">
        <v>45</v>
      </c>
      <c r="D122" s="104" t="s">
        <v>46</v>
      </c>
      <c r="E122" s="103" t="s">
        <v>47</v>
      </c>
    </row>
    <row r="123" spans="1:10" ht="204.75" customHeight="1">
      <c r="A123" s="102">
        <v>1</v>
      </c>
      <c r="B123" s="141" t="s">
        <v>170</v>
      </c>
      <c r="C123" s="136" t="s">
        <v>217</v>
      </c>
      <c r="D123" s="138" t="s">
        <v>218</v>
      </c>
      <c r="E123" s="139" t="s">
        <v>219</v>
      </c>
    </row>
    <row r="124" spans="1:10" ht="150">
      <c r="A124" s="102">
        <v>2</v>
      </c>
      <c r="B124" s="141" t="s">
        <v>168</v>
      </c>
      <c r="C124" s="135">
        <v>535000000</v>
      </c>
      <c r="D124" s="140" t="s">
        <v>220</v>
      </c>
      <c r="E124" s="139" t="s">
        <v>219</v>
      </c>
    </row>
    <row r="125" spans="1:10" ht="244.5" customHeight="1">
      <c r="A125" s="102">
        <v>3</v>
      </c>
      <c r="B125" s="141" t="s">
        <v>167</v>
      </c>
      <c r="C125" s="137">
        <v>2147626621</v>
      </c>
      <c r="D125" s="139" t="s">
        <v>221</v>
      </c>
      <c r="E125" s="139" t="s">
        <v>219</v>
      </c>
    </row>
    <row r="126" spans="1:10" ht="130.5" customHeight="1">
      <c r="A126" s="101">
        <v>4</v>
      </c>
      <c r="B126" s="141" t="s">
        <v>169</v>
      </c>
      <c r="C126" s="137">
        <v>157238900</v>
      </c>
      <c r="D126" s="139" t="s">
        <v>222</v>
      </c>
      <c r="E126" s="139" t="s">
        <v>223</v>
      </c>
    </row>
    <row r="127" spans="1:10" ht="14.25" customHeight="1">
      <c r="A127" s="162"/>
      <c r="B127" s="163"/>
      <c r="C127" s="164"/>
      <c r="D127" s="165"/>
      <c r="E127" s="165"/>
    </row>
    <row r="129" spans="1:5">
      <c r="A129" s="13" t="s">
        <v>48</v>
      </c>
    </row>
    <row r="130" spans="1:5">
      <c r="A130" s="2" t="s">
        <v>49</v>
      </c>
    </row>
    <row r="131" spans="1:5" ht="30">
      <c r="A131" s="104" t="s">
        <v>22</v>
      </c>
      <c r="B131" s="104" t="s">
        <v>50</v>
      </c>
      <c r="C131" s="104" t="s">
        <v>23</v>
      </c>
      <c r="D131" s="104" t="s">
        <v>51</v>
      </c>
      <c r="E131" s="114" t="s">
        <v>52</v>
      </c>
    </row>
    <row r="132" spans="1:5" ht="96.75" customHeight="1">
      <c r="A132" s="77">
        <v>1</v>
      </c>
      <c r="B132" s="78" t="s">
        <v>96</v>
      </c>
      <c r="C132" s="63" t="s">
        <v>97</v>
      </c>
      <c r="D132" s="78" t="s">
        <v>98</v>
      </c>
      <c r="E132" s="88" t="s">
        <v>109</v>
      </c>
    </row>
    <row r="133" spans="1:5" ht="97.5" customHeight="1">
      <c r="A133" s="77">
        <v>2</v>
      </c>
      <c r="B133" s="78" t="s">
        <v>99</v>
      </c>
      <c r="C133" s="63" t="s">
        <v>100</v>
      </c>
      <c r="D133" s="78" t="s">
        <v>98</v>
      </c>
      <c r="E133" s="88" t="s">
        <v>109</v>
      </c>
    </row>
    <row r="134" spans="1:5" ht="135" customHeight="1">
      <c r="A134" s="77">
        <v>3</v>
      </c>
      <c r="B134" s="78" t="s">
        <v>101</v>
      </c>
      <c r="C134" s="79" t="s">
        <v>126</v>
      </c>
      <c r="D134" s="78" t="s">
        <v>98</v>
      </c>
      <c r="E134" s="88" t="s">
        <v>210</v>
      </c>
    </row>
    <row r="135" spans="1:5" ht="123.75" customHeight="1">
      <c r="A135" s="77">
        <v>4</v>
      </c>
      <c r="B135" s="78" t="s">
        <v>127</v>
      </c>
      <c r="C135" s="79" t="s">
        <v>128</v>
      </c>
      <c r="D135" s="87" t="s">
        <v>98</v>
      </c>
      <c r="E135" s="88" t="s">
        <v>109</v>
      </c>
    </row>
    <row r="136" spans="1:5" ht="18.75" customHeight="1">
      <c r="A136" s="130"/>
      <c r="B136" s="131"/>
      <c r="C136" s="132"/>
      <c r="D136" s="133"/>
      <c r="E136" s="52"/>
    </row>
    <row r="137" spans="1:5">
      <c r="A137" s="53" t="s">
        <v>102</v>
      </c>
      <c r="B137" s="54"/>
      <c r="C137" s="54"/>
      <c r="D137" s="55"/>
      <c r="E137" s="55"/>
    </row>
    <row r="138" spans="1:5" ht="30">
      <c r="A138" s="134" t="s">
        <v>103</v>
      </c>
      <c r="B138" s="134" t="s">
        <v>104</v>
      </c>
      <c r="C138" s="134" t="s">
        <v>105</v>
      </c>
      <c r="D138" s="134" t="s">
        <v>47</v>
      </c>
      <c r="E138" s="120" t="s">
        <v>106</v>
      </c>
    </row>
    <row r="139" spans="1:5" ht="76.5" customHeight="1">
      <c r="A139" s="218" t="s">
        <v>129</v>
      </c>
      <c r="B139" s="233" t="s">
        <v>96</v>
      </c>
      <c r="C139" s="167" t="s">
        <v>130</v>
      </c>
      <c r="D139" s="168" t="s">
        <v>147</v>
      </c>
      <c r="E139" s="169" t="s">
        <v>132</v>
      </c>
    </row>
    <row r="140" spans="1:5" ht="163.5" customHeight="1">
      <c r="A140" s="219"/>
      <c r="B140" s="234"/>
      <c r="C140" s="166" t="s">
        <v>131</v>
      </c>
      <c r="D140" s="168" t="s">
        <v>146</v>
      </c>
      <c r="E140" s="169" t="s">
        <v>133</v>
      </c>
    </row>
    <row r="141" spans="1:5" ht="57.75" customHeight="1">
      <c r="A141" s="218" t="s">
        <v>134</v>
      </c>
      <c r="B141" s="233" t="s">
        <v>135</v>
      </c>
      <c r="C141" s="166" t="s">
        <v>136</v>
      </c>
      <c r="D141" s="170" t="s">
        <v>139</v>
      </c>
      <c r="E141" s="169" t="s">
        <v>142</v>
      </c>
    </row>
    <row r="142" spans="1:5" ht="60.75" customHeight="1">
      <c r="A142" s="235"/>
      <c r="B142" s="236"/>
      <c r="C142" s="166" t="s">
        <v>137</v>
      </c>
      <c r="D142" s="170" t="s">
        <v>140</v>
      </c>
      <c r="E142" s="240" t="s">
        <v>143</v>
      </c>
    </row>
    <row r="143" spans="1:5">
      <c r="A143" s="235"/>
      <c r="B143" s="236"/>
      <c r="C143" s="218" t="s">
        <v>138</v>
      </c>
      <c r="D143" s="220" t="s">
        <v>141</v>
      </c>
      <c r="E143" s="241"/>
    </row>
    <row r="144" spans="1:5" ht="48" customHeight="1">
      <c r="A144" s="219"/>
      <c r="B144" s="234"/>
      <c r="C144" s="219"/>
      <c r="D144" s="220"/>
      <c r="E144" s="242"/>
    </row>
    <row r="145" spans="1:6">
      <c r="A145" s="48"/>
      <c r="B145" s="49"/>
      <c r="C145" s="50"/>
      <c r="D145" s="51"/>
      <c r="E145" s="52"/>
    </row>
    <row r="146" spans="1:6">
      <c r="A146" s="2" t="s">
        <v>53</v>
      </c>
    </row>
    <row r="147" spans="1:6">
      <c r="A147" s="104" t="s">
        <v>54</v>
      </c>
      <c r="B147" s="104" t="s">
        <v>55</v>
      </c>
      <c r="C147" s="104" t="s">
        <v>23</v>
      </c>
      <c r="D147" s="115" t="s">
        <v>117</v>
      </c>
      <c r="E147" s="104" t="s">
        <v>56</v>
      </c>
      <c r="F147" s="104" t="s">
        <v>47</v>
      </c>
    </row>
    <row r="148" spans="1:6" ht="74.25" customHeight="1">
      <c r="A148" s="97">
        <v>11894</v>
      </c>
      <c r="B148" s="98">
        <v>44382</v>
      </c>
      <c r="C148" s="99" t="s">
        <v>157</v>
      </c>
      <c r="D148" s="100" t="s">
        <v>162</v>
      </c>
      <c r="E148" s="245" t="s">
        <v>153</v>
      </c>
      <c r="F148" s="31" t="s">
        <v>152</v>
      </c>
    </row>
    <row r="149" spans="1:6" ht="62.25" customHeight="1">
      <c r="A149" s="83">
        <v>11991</v>
      </c>
      <c r="B149" s="84">
        <v>44399</v>
      </c>
      <c r="C149" s="82" t="s">
        <v>286</v>
      </c>
      <c r="D149" s="100" t="s">
        <v>162</v>
      </c>
      <c r="E149" s="95" t="s">
        <v>153</v>
      </c>
      <c r="F149" s="85" t="s">
        <v>152</v>
      </c>
    </row>
    <row r="150" spans="1:6" ht="68.25" customHeight="1">
      <c r="A150" s="97">
        <v>12057</v>
      </c>
      <c r="B150" s="84">
        <v>44412</v>
      </c>
      <c r="C150" s="82" t="s">
        <v>287</v>
      </c>
      <c r="D150" s="100" t="s">
        <v>162</v>
      </c>
      <c r="E150" s="95" t="s">
        <v>153</v>
      </c>
      <c r="F150" s="31" t="s">
        <v>152</v>
      </c>
    </row>
    <row r="151" spans="1:6" ht="66.75" customHeight="1">
      <c r="A151" s="97">
        <v>12058</v>
      </c>
      <c r="B151" s="84">
        <v>44412</v>
      </c>
      <c r="C151" s="82" t="s">
        <v>158</v>
      </c>
      <c r="D151" s="100" t="s">
        <v>162</v>
      </c>
      <c r="E151" s="95" t="s">
        <v>153</v>
      </c>
      <c r="F151" s="31" t="s">
        <v>152</v>
      </c>
    </row>
    <row r="152" spans="1:6" ht="66" customHeight="1">
      <c r="A152" s="83">
        <v>12096</v>
      </c>
      <c r="B152" s="84">
        <v>44420</v>
      </c>
      <c r="C152" s="82" t="s">
        <v>288</v>
      </c>
      <c r="D152" s="100" t="s">
        <v>162</v>
      </c>
      <c r="E152" s="95" t="s">
        <v>153</v>
      </c>
      <c r="F152" s="31" t="s">
        <v>152</v>
      </c>
    </row>
    <row r="153" spans="1:6" ht="58.5" customHeight="1">
      <c r="A153" s="97">
        <v>12132</v>
      </c>
      <c r="B153" s="98">
        <v>44420</v>
      </c>
      <c r="C153" s="82" t="s">
        <v>289</v>
      </c>
      <c r="D153" s="82" t="s">
        <v>160</v>
      </c>
      <c r="E153" s="95" t="s">
        <v>154</v>
      </c>
      <c r="F153" s="31" t="s">
        <v>152</v>
      </c>
    </row>
    <row r="154" spans="1:6" ht="65.25" customHeight="1">
      <c r="A154" s="83">
        <v>12139</v>
      </c>
      <c r="B154" s="84">
        <v>44421</v>
      </c>
      <c r="C154" s="82" t="s">
        <v>290</v>
      </c>
      <c r="D154" s="100" t="s">
        <v>162</v>
      </c>
      <c r="E154" s="96" t="s">
        <v>153</v>
      </c>
      <c r="F154" s="86" t="s">
        <v>152</v>
      </c>
    </row>
    <row r="155" spans="1:6" ht="67.5" customHeight="1">
      <c r="A155" s="97">
        <v>12170</v>
      </c>
      <c r="B155" s="98">
        <v>44426</v>
      </c>
      <c r="C155" s="82" t="s">
        <v>155</v>
      </c>
      <c r="D155" s="100" t="s">
        <v>162</v>
      </c>
      <c r="E155" s="96" t="s">
        <v>153</v>
      </c>
      <c r="F155" s="31" t="s">
        <v>152</v>
      </c>
    </row>
    <row r="156" spans="1:6" ht="64.5" customHeight="1">
      <c r="A156" s="97">
        <v>12212</v>
      </c>
      <c r="B156" s="84">
        <v>44428</v>
      </c>
      <c r="C156" s="82" t="s">
        <v>291</v>
      </c>
      <c r="D156" s="100" t="s">
        <v>162</v>
      </c>
      <c r="E156" s="96" t="s">
        <v>153</v>
      </c>
      <c r="F156" s="31" t="s">
        <v>152</v>
      </c>
    </row>
    <row r="157" spans="1:6" ht="68.25" customHeight="1">
      <c r="A157" s="70">
        <v>12233</v>
      </c>
      <c r="B157" s="84">
        <v>44432</v>
      </c>
      <c r="C157" s="82" t="s">
        <v>159</v>
      </c>
      <c r="D157" s="100" t="s">
        <v>161</v>
      </c>
      <c r="E157" s="96" t="s">
        <v>154</v>
      </c>
      <c r="F157" s="31" t="s">
        <v>152</v>
      </c>
    </row>
    <row r="158" spans="1:6" ht="64.5" customHeight="1">
      <c r="A158" s="70">
        <v>12249</v>
      </c>
      <c r="B158" s="84">
        <v>44434</v>
      </c>
      <c r="C158" s="82" t="s">
        <v>156</v>
      </c>
      <c r="D158" s="100" t="s">
        <v>162</v>
      </c>
      <c r="E158" s="96" t="s">
        <v>153</v>
      </c>
      <c r="F158" s="31" t="s">
        <v>152</v>
      </c>
    </row>
    <row r="159" spans="1:6" ht="66" customHeight="1">
      <c r="A159" s="70">
        <v>12438</v>
      </c>
      <c r="B159" s="84">
        <v>44456</v>
      </c>
      <c r="C159" s="82" t="s">
        <v>156</v>
      </c>
      <c r="D159" s="246" t="s">
        <v>292</v>
      </c>
      <c r="E159" s="96" t="s">
        <v>153</v>
      </c>
      <c r="F159" s="31" t="s">
        <v>152</v>
      </c>
    </row>
    <row r="160" spans="1:6" ht="168.75" hidden="1" customHeight="1">
      <c r="A160" s="70"/>
      <c r="B160" s="71"/>
      <c r="C160" s="69"/>
      <c r="D160" s="69"/>
      <c r="E160" s="69"/>
      <c r="F160" s="69"/>
    </row>
    <row r="161" spans="1:6" ht="0.75" customHeight="1">
      <c r="A161" s="70"/>
      <c r="B161" s="71"/>
      <c r="C161" s="69"/>
      <c r="D161" s="69"/>
      <c r="E161" s="69"/>
      <c r="F161" s="69"/>
    </row>
    <row r="162" spans="1:6" ht="191.25" hidden="1" customHeight="1">
      <c r="A162" s="70"/>
      <c r="B162" s="71"/>
      <c r="C162" s="69"/>
      <c r="D162" s="69"/>
      <c r="E162" s="69"/>
      <c r="F162" s="69"/>
    </row>
    <row r="163" spans="1:6" ht="0.75" customHeight="1">
      <c r="A163" s="70"/>
      <c r="B163" s="71"/>
      <c r="C163" s="69"/>
      <c r="D163" s="69"/>
      <c r="E163" s="69"/>
      <c r="F163" s="69"/>
    </row>
    <row r="164" spans="1:6" ht="192" hidden="1" customHeight="1">
      <c r="A164" s="70"/>
      <c r="B164" s="71"/>
      <c r="C164" s="69"/>
      <c r="D164" s="69"/>
      <c r="E164" s="69"/>
      <c r="F164" s="69"/>
    </row>
    <row r="165" spans="1:6" ht="1.5" customHeight="1">
      <c r="A165" s="70"/>
      <c r="B165" s="71"/>
      <c r="C165" s="68"/>
      <c r="D165" s="69"/>
      <c r="E165" s="69"/>
      <c r="F165" s="69"/>
    </row>
    <row r="167" spans="1:6">
      <c r="A167" s="1" t="s">
        <v>79</v>
      </c>
      <c r="D167" s="22"/>
    </row>
    <row r="168" spans="1:6">
      <c r="A168" s="116" t="s">
        <v>57</v>
      </c>
      <c r="B168" s="117" t="s">
        <v>23</v>
      </c>
      <c r="C168" s="117" t="s">
        <v>58</v>
      </c>
      <c r="D168" s="22"/>
    </row>
    <row r="169" spans="1:6">
      <c r="A169" s="62"/>
      <c r="B169" s="63"/>
      <c r="C169" s="64"/>
      <c r="D169" s="22"/>
    </row>
    <row r="170" spans="1:6">
      <c r="A170" s="5"/>
      <c r="B170" s="3"/>
      <c r="C170" s="4"/>
      <c r="D170" s="22"/>
    </row>
    <row r="171" spans="1:6">
      <c r="A171" s="213" t="s">
        <v>59</v>
      </c>
      <c r="B171" s="214"/>
      <c r="C171" s="215"/>
      <c r="D171" s="22"/>
    </row>
    <row r="172" spans="1:6">
      <c r="A172" s="116" t="s">
        <v>57</v>
      </c>
      <c r="B172" s="117" t="s">
        <v>23</v>
      </c>
      <c r="C172" s="117" t="s">
        <v>58</v>
      </c>
      <c r="D172" s="22"/>
    </row>
    <row r="173" spans="1:6">
      <c r="A173" s="65"/>
      <c r="B173" s="66"/>
      <c r="C173" s="239"/>
      <c r="D173" s="22"/>
    </row>
    <row r="174" spans="1:6" ht="21" customHeight="1">
      <c r="A174" s="65"/>
      <c r="B174" s="67"/>
      <c r="C174" s="239"/>
      <c r="D174" s="22"/>
    </row>
    <row r="175" spans="1:6">
      <c r="A175" s="213" t="s">
        <v>60</v>
      </c>
      <c r="B175" s="214"/>
      <c r="C175" s="215"/>
      <c r="D175" s="22"/>
    </row>
    <row r="176" spans="1:6">
      <c r="A176" s="116" t="s">
        <v>57</v>
      </c>
      <c r="B176" s="117" t="s">
        <v>23</v>
      </c>
      <c r="C176" s="117" t="s">
        <v>58</v>
      </c>
      <c r="D176" s="22"/>
    </row>
    <row r="177" spans="1:6">
      <c r="A177" s="23"/>
      <c r="B177" s="8"/>
      <c r="C177" s="9"/>
      <c r="D177" s="22"/>
    </row>
    <row r="178" spans="1:6">
      <c r="A178" s="23"/>
      <c r="B178" s="8"/>
      <c r="C178" s="10"/>
      <c r="D178" s="22"/>
    </row>
    <row r="179" spans="1:6">
      <c r="A179" s="213" t="s">
        <v>81</v>
      </c>
      <c r="B179" s="216"/>
      <c r="C179" s="217"/>
      <c r="D179" s="22"/>
    </row>
    <row r="180" spans="1:6">
      <c r="A180" s="118" t="s">
        <v>57</v>
      </c>
      <c r="B180" s="117" t="s">
        <v>23</v>
      </c>
      <c r="C180" s="117" t="s">
        <v>58</v>
      </c>
      <c r="D180" s="22"/>
    </row>
    <row r="181" spans="1:6" ht="40.5" customHeight="1">
      <c r="A181" s="89">
        <v>9</v>
      </c>
      <c r="B181" s="90" t="s">
        <v>148</v>
      </c>
      <c r="C181" s="93" t="s">
        <v>151</v>
      </c>
      <c r="D181" s="22"/>
    </row>
    <row r="182" spans="1:6" ht="38.25" customHeight="1">
      <c r="A182" s="91">
        <v>10</v>
      </c>
      <c r="B182" s="92" t="s">
        <v>149</v>
      </c>
      <c r="C182" s="243" t="s">
        <v>151</v>
      </c>
      <c r="D182" s="22"/>
    </row>
    <row r="183" spans="1:6" ht="67.5" customHeight="1">
      <c r="A183" s="91">
        <v>12</v>
      </c>
      <c r="B183" s="94" t="s">
        <v>150</v>
      </c>
      <c r="C183" s="244"/>
      <c r="D183" s="22"/>
    </row>
    <row r="184" spans="1:6">
      <c r="A184" s="7"/>
      <c r="B184" s="24"/>
      <c r="C184" s="7"/>
      <c r="D184" s="22"/>
    </row>
    <row r="185" spans="1:6">
      <c r="A185" s="221" t="s">
        <v>110</v>
      </c>
      <c r="B185" s="221"/>
      <c r="C185" s="221"/>
      <c r="D185" s="221"/>
      <c r="E185" s="221"/>
    </row>
    <row r="186" spans="1:6">
      <c r="A186" s="222" t="s">
        <v>111</v>
      </c>
      <c r="B186" s="223"/>
      <c r="C186" s="119" t="s">
        <v>112</v>
      </c>
      <c r="D186" s="120" t="s">
        <v>113</v>
      </c>
      <c r="E186" s="120" t="s">
        <v>47</v>
      </c>
    </row>
    <row r="187" spans="1:6" ht="75" customHeight="1">
      <c r="A187" s="237" t="s">
        <v>114</v>
      </c>
      <c r="B187" s="238"/>
      <c r="C187" s="81" t="s">
        <v>115</v>
      </c>
      <c r="D187" s="80" t="s">
        <v>116</v>
      </c>
      <c r="E187" s="74" t="s">
        <v>144</v>
      </c>
    </row>
    <row r="188" spans="1:6" ht="60" customHeight="1">
      <c r="A188" s="230" t="s">
        <v>145</v>
      </c>
      <c r="B188" s="231"/>
      <c r="C188" s="231"/>
      <c r="D188" s="231"/>
      <c r="E188" s="232"/>
    </row>
    <row r="189" spans="1:6">
      <c r="A189" s="7"/>
      <c r="B189" s="24"/>
      <c r="C189" s="7"/>
      <c r="D189" s="22"/>
    </row>
    <row r="190" spans="1:6">
      <c r="A190" s="7"/>
      <c r="B190" s="24"/>
      <c r="C190" s="7"/>
      <c r="D190" s="22"/>
    </row>
    <row r="191" spans="1:6">
      <c r="A191" s="22"/>
      <c r="B191" s="22"/>
      <c r="C191" s="22"/>
      <c r="D191" s="22"/>
      <c r="E191" s="22"/>
      <c r="F191" s="22"/>
    </row>
    <row r="192" spans="1:6">
      <c r="A192" s="22"/>
      <c r="B192" s="22"/>
      <c r="C192" s="22"/>
      <c r="D192" s="22"/>
      <c r="E192" s="22"/>
      <c r="F192" s="22"/>
    </row>
    <row r="193" spans="1:6">
      <c r="A193" s="22"/>
      <c r="B193" s="22"/>
      <c r="C193" s="22"/>
      <c r="D193" s="22"/>
      <c r="E193" s="22"/>
      <c r="F193" s="22"/>
    </row>
    <row r="194" spans="1:6">
      <c r="A194" s="60"/>
      <c r="B194" s="22"/>
      <c r="C194" s="22"/>
      <c r="D194" s="22"/>
      <c r="E194" s="22"/>
      <c r="F194" s="22"/>
    </row>
    <row r="195" spans="1:6">
      <c r="A195" s="212"/>
      <c r="B195" s="212"/>
      <c r="C195" s="212"/>
      <c r="D195" s="212"/>
      <c r="E195" s="212"/>
      <c r="F195" s="212"/>
    </row>
    <row r="196" spans="1:6">
      <c r="A196" s="212"/>
      <c r="B196" s="212"/>
      <c r="C196" s="212"/>
      <c r="D196" s="212"/>
      <c r="E196" s="212"/>
      <c r="F196" s="212"/>
    </row>
    <row r="197" spans="1:6">
      <c r="A197" s="212"/>
      <c r="B197" s="212"/>
      <c r="C197" s="212"/>
      <c r="D197" s="212"/>
      <c r="E197" s="212"/>
      <c r="F197" s="212"/>
    </row>
    <row r="198" spans="1:6">
      <c r="A198" s="212"/>
      <c r="B198" s="212"/>
      <c r="C198" s="212"/>
      <c r="D198" s="212"/>
      <c r="E198" s="212"/>
      <c r="F198" s="212"/>
    </row>
    <row r="199" spans="1:6">
      <c r="A199" s="212"/>
      <c r="B199" s="212"/>
      <c r="C199" s="212"/>
      <c r="D199" s="212"/>
      <c r="E199" s="212"/>
      <c r="F199" s="212"/>
    </row>
    <row r="200" spans="1:6">
      <c r="A200" s="212"/>
      <c r="B200" s="212"/>
      <c r="C200" s="212"/>
      <c r="D200" s="212"/>
      <c r="E200" s="212"/>
      <c r="F200" s="212"/>
    </row>
    <row r="201" spans="1:6">
      <c r="A201" s="212"/>
      <c r="B201" s="212"/>
      <c r="C201" s="212"/>
      <c r="D201" s="212"/>
      <c r="E201" s="212"/>
      <c r="F201" s="212"/>
    </row>
    <row r="202" spans="1:6">
      <c r="A202" s="212"/>
      <c r="B202" s="212"/>
      <c r="C202" s="212"/>
      <c r="D202" s="212"/>
      <c r="E202" s="212"/>
      <c r="F202" s="212"/>
    </row>
    <row r="203" spans="1:6">
      <c r="A203" s="212"/>
      <c r="B203" s="212"/>
      <c r="C203" s="212"/>
      <c r="D203" s="212"/>
      <c r="E203" s="212"/>
      <c r="F203" s="212"/>
    </row>
    <row r="204" spans="1:6">
      <c r="A204" s="22"/>
      <c r="B204" s="22"/>
      <c r="C204" s="22"/>
      <c r="D204" s="22"/>
      <c r="E204" s="22"/>
      <c r="F204" s="22"/>
    </row>
    <row r="205" spans="1:6">
      <c r="A205" s="22"/>
      <c r="B205" s="22"/>
      <c r="C205" s="22"/>
      <c r="D205" s="22"/>
      <c r="E205" s="22"/>
      <c r="F205" s="22"/>
    </row>
    <row r="206" spans="1:6">
      <c r="A206" s="22"/>
      <c r="B206" s="22"/>
      <c r="C206" s="22"/>
      <c r="D206" s="22"/>
      <c r="E206" s="22"/>
      <c r="F206" s="22"/>
    </row>
  </sheetData>
  <mergeCells count="23">
    <mergeCell ref="E142:E144"/>
    <mergeCell ref="C182:C183"/>
    <mergeCell ref="B139:B140"/>
    <mergeCell ref="A141:A144"/>
    <mergeCell ref="B141:B144"/>
    <mergeCell ref="A187:B187"/>
    <mergeCell ref="C173:C174"/>
    <mergeCell ref="A3:H3"/>
    <mergeCell ref="A9:H14"/>
    <mergeCell ref="A17:H22"/>
    <mergeCell ref="A37:H37"/>
    <mergeCell ref="A195:F203"/>
    <mergeCell ref="A171:C171"/>
    <mergeCell ref="A175:C175"/>
    <mergeCell ref="A179:C179"/>
    <mergeCell ref="C143:C144"/>
    <mergeCell ref="D143:D144"/>
    <mergeCell ref="A185:E185"/>
    <mergeCell ref="A186:B186"/>
    <mergeCell ref="A60:F60"/>
    <mergeCell ref="A62:F62"/>
    <mergeCell ref="A188:E188"/>
    <mergeCell ref="A139:A140"/>
  </mergeCells>
  <hyperlinks>
    <hyperlink ref="C47" r:id="rId1"/>
    <hyperlink ref="C43" r:id="rId2"/>
    <hyperlink ref="D139" r:id="rId3"/>
    <hyperlink ref="D140" r:id="rId4"/>
    <hyperlink ref="D141" r:id="rId5"/>
    <hyperlink ref="D142" r:id="rId6"/>
    <hyperlink ref="D143:D144" r:id="rId7" display="Anexo 9"/>
    <hyperlink ref="E132" r:id="rId8"/>
    <hyperlink ref="E133" r:id="rId9"/>
    <hyperlink ref="E135" r:id="rId10"/>
    <hyperlink ref="C181" r:id="rId11"/>
    <hyperlink ref="C182:C183" r:id="rId12" display="Evidencia. Anexo Web"/>
    <hyperlink ref="E187" r:id="rId13"/>
    <hyperlink ref="F149" r:id="rId14"/>
    <hyperlink ref="F157" r:id="rId15"/>
    <hyperlink ref="A37:H37" r:id="rId16" location="pdfviewer" display="Resolucion INTN 237/2020. Con el respectivo Anexo."/>
    <hyperlink ref="E51" r:id="rId17" location="!/estadisticas/burbujas"/>
    <hyperlink ref="E52:E53" r:id="rId18" location="!/estadisticas/burbujas" display="Resumen de Instituciones 2021 "/>
    <hyperlink ref="F148" r:id="rId19"/>
    <hyperlink ref="F150" r:id="rId20"/>
    <hyperlink ref="F151" r:id="rId21"/>
    <hyperlink ref="F155" r:id="rId22"/>
    <hyperlink ref="F156" r:id="rId23"/>
    <hyperlink ref="F159" r:id="rId24"/>
    <hyperlink ref="F158" r:id="rId25"/>
    <hyperlink ref="F152" r:id="rId26"/>
    <hyperlink ref="F153" r:id="rId27"/>
    <hyperlink ref="F154" r:id="rId28"/>
    <hyperlink ref="E134" r:id="rId29" display="Anexo 1"/>
    <hyperlink ref="G83" r:id="rId30"/>
    <hyperlink ref="G84:G118" r:id="rId31" display="https://www.intn.gov.py/index.php/transparencia"/>
    <hyperlink ref="F78" r:id="rId32"/>
    <hyperlink ref="F77" r:id="rId33"/>
  </hyperlinks>
  <pageMargins left="0.74803149606299213" right="1.5354330708661419" top="0.98425196850393704" bottom="0.98425196850393704" header="0.51181102362204722" footer="0.51181102362204722"/>
  <pageSetup paperSize="9" scale="55" orientation="landscape"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D27" sqref="D27"/>
    </sheetView>
  </sheetViews>
  <sheetFormatPr baseColWidth="10" defaultColWidth="11.42578125" defaultRowHeight="15"/>
  <cols>
    <col min="1" max="3" width="11.42578125" style="27"/>
    <col min="4" max="4" width="19.85546875" style="27" bestFit="1" customWidth="1"/>
    <col min="5" max="5" width="16.42578125" style="27" bestFit="1" customWidth="1"/>
    <col min="6" max="6" width="19" style="27" bestFit="1" customWidth="1"/>
    <col min="7" max="16384" width="11.42578125" style="27"/>
  </cols>
  <sheetData>
    <row r="2" spans="3:6" s="26" customFormat="1">
      <c r="C2" s="26" t="s">
        <v>84</v>
      </c>
      <c r="D2" s="26" t="s">
        <v>85</v>
      </c>
      <c r="E2" s="26" t="s">
        <v>86</v>
      </c>
      <c r="F2" s="26" t="s">
        <v>87</v>
      </c>
    </row>
    <row r="3" spans="3:6">
      <c r="C3" s="27" t="s">
        <v>88</v>
      </c>
      <c r="D3" s="28">
        <f>43679199797/1000</f>
        <v>43679199.796999998</v>
      </c>
      <c r="E3" s="28">
        <f>13120229177/1000</f>
        <v>13120229.176999999</v>
      </c>
      <c r="F3" s="28">
        <v>30558970620</v>
      </c>
    </row>
    <row r="4" spans="3:6">
      <c r="C4" s="27" t="s">
        <v>89</v>
      </c>
      <c r="D4" s="28">
        <f>6309260979/1000</f>
        <v>6309260.9790000003</v>
      </c>
      <c r="E4" s="28">
        <f>1325160877/1000</f>
        <v>1325160.8770000001</v>
      </c>
      <c r="F4" s="28">
        <v>4984100102</v>
      </c>
    </row>
    <row r="5" spans="3:6">
      <c r="C5" s="27" t="s">
        <v>90</v>
      </c>
      <c r="D5" s="28">
        <f>4093955797/1000</f>
        <v>4093955.7969999998</v>
      </c>
      <c r="E5" s="28">
        <f>274793615/1000</f>
        <v>274793.61499999999</v>
      </c>
      <c r="F5" s="28">
        <v>3819162182</v>
      </c>
    </row>
    <row r="6" spans="3:6">
      <c r="C6" s="27" t="s">
        <v>91</v>
      </c>
      <c r="D6" s="28">
        <f>1450922041/1000</f>
        <v>1450922.041</v>
      </c>
      <c r="E6" s="28">
        <f>306361264/1000</f>
        <v>306361.26400000002</v>
      </c>
      <c r="F6" s="28">
        <v>1144560777</v>
      </c>
    </row>
    <row r="7" spans="3:6">
      <c r="C7" s="27" t="s">
        <v>92</v>
      </c>
      <c r="D7" s="28">
        <f>2648562906/1000</f>
        <v>2648562.906</v>
      </c>
      <c r="E7" s="28">
        <f>52071904/1000</f>
        <v>52071.904000000002</v>
      </c>
      <c r="F7" s="28">
        <v>2596491002</v>
      </c>
    </row>
    <row r="8" spans="3:6">
      <c r="C8" s="27" t="s">
        <v>93</v>
      </c>
      <c r="D8" s="28">
        <f>446574399/1000</f>
        <v>446574.39899999998</v>
      </c>
      <c r="E8" s="28">
        <f>28674993/1000</f>
        <v>28674.992999999999</v>
      </c>
      <c r="F8" s="28">
        <v>417899406</v>
      </c>
    </row>
    <row r="9" spans="3:6">
      <c r="D9" s="29"/>
      <c r="E9" s="29"/>
    </row>
    <row r="10" spans="3:6">
      <c r="E10" s="30"/>
    </row>
  </sheetData>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J9" sqref="J9"/>
    </sheetView>
  </sheetViews>
  <sheetFormatPr baseColWidth="10" defaultColWidth="11.42578125" defaultRowHeight="15"/>
  <cols>
    <col min="1" max="3" width="11.42578125" style="27"/>
    <col min="4" max="4" width="19.85546875" style="27" bestFit="1" customWidth="1"/>
    <col min="5" max="5" width="16.42578125" style="27" bestFit="1" customWidth="1"/>
    <col min="6" max="6" width="19" style="27" bestFit="1" customWidth="1"/>
    <col min="7" max="16384" width="11.42578125" style="27"/>
  </cols>
  <sheetData>
    <row r="2" spans="3:6" s="26" customFormat="1">
      <c r="C2" s="26" t="s">
        <v>84</v>
      </c>
      <c r="D2" s="26" t="s">
        <v>85</v>
      </c>
      <c r="E2" s="26" t="s">
        <v>86</v>
      </c>
      <c r="F2" s="26" t="s">
        <v>87</v>
      </c>
    </row>
    <row r="3" spans="3:6">
      <c r="C3" s="27" t="s">
        <v>88</v>
      </c>
      <c r="D3" s="28">
        <f>39181490204/1000</f>
        <v>39181490.204000004</v>
      </c>
      <c r="E3" s="28">
        <f>'[1]Table 4'!E4/1000</f>
        <v>6785861.2470000004</v>
      </c>
      <c r="F3" s="28">
        <v>32395658957</v>
      </c>
    </row>
    <row r="4" spans="3:6">
      <c r="C4" s="27" t="s">
        <v>89</v>
      </c>
      <c r="D4" s="28">
        <f>6687244000/1000</f>
        <v>6687244</v>
      </c>
      <c r="E4" s="28">
        <f>+'[1]Table 4'!E10/1000</f>
        <v>469511.52399999998</v>
      </c>
      <c r="F4" s="28">
        <v>6217732476</v>
      </c>
    </row>
    <row r="5" spans="3:6">
      <c r="C5" s="27" t="s">
        <v>90</v>
      </c>
      <c r="D5" s="28">
        <f>4319857543/1000</f>
        <v>4319857.5429999996</v>
      </c>
      <c r="E5" s="28">
        <f>+'[1]Table 4'!E18/1000</f>
        <v>22348.89</v>
      </c>
      <c r="F5" s="28">
        <v>4297508653</v>
      </c>
    </row>
    <row r="6" spans="3:6">
      <c r="C6" s="27" t="s">
        <v>91</v>
      </c>
      <c r="D6" s="28">
        <f>3607186626/1000</f>
        <v>3607186.6260000002</v>
      </c>
      <c r="E6" s="28">
        <f>+'[1]Table 4'!E26/1000</f>
        <v>0</v>
      </c>
      <c r="F6" s="28">
        <v>3607186626</v>
      </c>
    </row>
    <row r="7" spans="3:6">
      <c r="C7" s="27" t="s">
        <v>92</v>
      </c>
      <c r="D7" s="28">
        <f>619000000/1000</f>
        <v>619000</v>
      </c>
      <c r="E7" s="28">
        <f>+'[1]Table 4'!E32/1000</f>
        <v>0</v>
      </c>
      <c r="F7" s="28">
        <v>619000000</v>
      </c>
    </row>
    <row r="8" spans="3:6">
      <c r="C8" s="27" t="s">
        <v>93</v>
      </c>
      <c r="D8" s="28">
        <f>522550000/1000</f>
        <v>522550</v>
      </c>
      <c r="E8" s="28">
        <f>+'[1]Table 4'!E36/1000</f>
        <v>144218</v>
      </c>
      <c r="F8" s="28">
        <v>378332000</v>
      </c>
    </row>
    <row r="9" spans="3:6">
      <c r="D9" s="29"/>
      <c r="E9" s="29"/>
    </row>
    <row r="10" spans="3:6">
      <c r="E10" s="30"/>
    </row>
  </sheetData>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RENDICION 3er TRIM UTA</vt:lpstr>
      <vt:lpstr>4.4.3 Grafico</vt:lpstr>
      <vt:lpstr>4.8 Grafico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2021-10-13T16:39:43Z</cp:lastPrinted>
  <dcterms:created xsi:type="dcterms:W3CDTF">2020-06-23T19:35:00Z</dcterms:created>
  <dcterms:modified xsi:type="dcterms:W3CDTF">2021-10-14T16:28:16Z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2058-11.2.0.9431</vt:lpwstr>
  </property>
</Properties>
</file>